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66925"/>
  <mc:AlternateContent xmlns:mc="http://schemas.openxmlformats.org/markup-compatibility/2006">
    <mc:Choice Requires="x15">
      <x15ac:absPath xmlns:x15ac="http://schemas.microsoft.com/office/spreadsheetml/2010/11/ac" url="C:\OPTO-vault\OE Products\TCZEL\Tech Info\"/>
    </mc:Choice>
  </mc:AlternateContent>
  <xr:revisionPtr revIDLastSave="0" documentId="13_ncr:1_{7BDADAB2-47FD-4CF4-B8D4-295E6A15FC20}" xr6:coauthVersionLast="47" xr6:coauthVersionMax="47" xr10:uidLastSave="{00000000-0000-0000-0000-000000000000}"/>
  <bookViews>
    <workbookView xWindow="30225" yWindow="1785" windowWidth="25515" windowHeight="11385" activeTab="1" xr2:uid="{00000000-000D-0000-FFFF-FFFF00000000}"/>
  </bookViews>
  <sheets>
    <sheet name="Instruction" sheetId="10" r:id="rId1"/>
    <sheet name="Calculus tool" sheetId="9" r:id="rId2"/>
    <sheet name="WD115" sheetId="13" r:id="rId3"/>
    <sheet name="WD120" sheetId="1" r:id="rId4"/>
    <sheet name="WD125" sheetId="2" r:id="rId5"/>
    <sheet name="WD130" sheetId="3" r:id="rId6"/>
    <sheet name="WD135" sheetId="4" r:id="rId7"/>
    <sheet name="WD140" sheetId="5" r:id="rId8"/>
    <sheet name="WD145" sheetId="6" r:id="rId9"/>
    <sheet name="WD150" sheetId="7" r:id="rId10"/>
    <sheet name="WD155" sheetId="14" r:id="rId11"/>
    <sheet name="Foglio di supporto" sheetId="12" state="hidden" r:id="rId1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4" i="9" l="1"/>
  <c r="G15" i="9"/>
  <c r="F14" i="9"/>
  <c r="F15" i="9"/>
  <c r="G16" i="9"/>
  <c r="F16" i="9"/>
  <c r="G17" i="9"/>
  <c r="F17" i="9"/>
  <c r="G18" i="9"/>
  <c r="G19" i="9"/>
  <c r="F18" i="9"/>
  <c r="F19" i="9"/>
  <c r="G20" i="9"/>
  <c r="F20" i="9"/>
  <c r="W59" i="12" l="1"/>
  <c r="W60" i="12"/>
  <c r="W61" i="12"/>
  <c r="W62" i="12"/>
  <c r="W63" i="12"/>
  <c r="W64" i="12"/>
  <c r="W65" i="12"/>
  <c r="W66" i="12"/>
  <c r="W67" i="12"/>
  <c r="W68" i="12"/>
  <c r="W69" i="12"/>
  <c r="W70" i="12"/>
  <c r="W71" i="12"/>
  <c r="W72" i="12"/>
  <c r="W73" i="12"/>
  <c r="W74" i="12"/>
  <c r="W75" i="12"/>
  <c r="W76" i="12"/>
  <c r="W77" i="12"/>
  <c r="W78" i="12"/>
  <c r="J48" i="12"/>
  <c r="J78" i="12" s="1"/>
  <c r="I48" i="12"/>
  <c r="I78" i="12" s="1"/>
  <c r="J29" i="12"/>
  <c r="J59" i="12" s="1"/>
  <c r="I29" i="12"/>
  <c r="I59" i="12" s="1"/>
  <c r="C3" i="6" l="1"/>
  <c r="C3" i="13"/>
  <c r="C3" i="14"/>
  <c r="F22" i="9" s="1"/>
  <c r="D3" i="7"/>
  <c r="G21" i="9" s="1"/>
  <c r="D3" i="14"/>
  <c r="G22" i="9" s="1"/>
  <c r="D3" i="13"/>
  <c r="D22" i="2"/>
  <c r="D22" i="14"/>
  <c r="D22" i="13"/>
  <c r="C22" i="2"/>
  <c r="C22" i="13"/>
  <c r="C22" i="14"/>
  <c r="C22" i="6"/>
  <c r="D22" i="6"/>
  <c r="D3" i="6"/>
  <c r="C22" i="7"/>
  <c r="D22" i="7"/>
  <c r="D3" i="3"/>
  <c r="X59" i="12"/>
  <c r="D3" i="2"/>
  <c r="D22" i="5"/>
  <c r="C22" i="3"/>
  <c r="D22" i="3"/>
  <c r="C22" i="5"/>
  <c r="D3" i="4"/>
  <c r="C22" i="1"/>
  <c r="D3" i="5"/>
  <c r="D3" i="1"/>
  <c r="D22" i="1"/>
  <c r="C22" i="4"/>
  <c r="D22" i="4"/>
  <c r="C3" i="5"/>
  <c r="C3" i="4"/>
  <c r="C3" i="7"/>
  <c r="F21" i="9" s="1"/>
  <c r="X78" i="12"/>
  <c r="C3" i="3"/>
  <c r="C3" i="1"/>
  <c r="C3" i="2"/>
  <c r="Q59" i="12"/>
  <c r="R59" i="12" s="1"/>
  <c r="J42" i="12" s="1"/>
  <c r="AE30" i="4"/>
  <c r="AE49" i="4"/>
  <c r="AD32" i="4"/>
  <c r="AD33" i="4"/>
  <c r="AD34" i="4"/>
  <c r="AD35" i="4"/>
  <c r="AD36" i="4"/>
  <c r="AD37" i="4"/>
  <c r="AD38" i="4"/>
  <c r="AD39" i="4"/>
  <c r="AD40" i="4"/>
  <c r="AD41" i="4"/>
  <c r="AD42" i="4"/>
  <c r="AD43" i="4"/>
  <c r="AD44" i="4"/>
  <c r="AD45" i="4"/>
  <c r="AD46" i="4"/>
  <c r="AD47" i="4"/>
  <c r="AD48" i="4"/>
  <c r="AD49" i="4"/>
  <c r="AD31" i="4"/>
  <c r="AD30" i="4"/>
  <c r="AD6" i="4"/>
  <c r="AD7" i="4"/>
  <c r="AD8" i="4"/>
  <c r="AD9" i="4"/>
  <c r="AD10" i="4"/>
  <c r="AD11" i="4"/>
  <c r="AD12" i="4"/>
  <c r="AD13" i="4"/>
  <c r="AD14" i="4"/>
  <c r="AD15" i="4"/>
  <c r="AD16" i="4"/>
  <c r="AD17" i="4"/>
  <c r="AD18" i="4"/>
  <c r="AD19" i="4"/>
  <c r="AD20" i="4"/>
  <c r="AD21" i="4"/>
  <c r="AD22" i="4"/>
  <c r="AD23" i="4"/>
  <c r="AD24" i="4"/>
  <c r="AD5" i="4"/>
  <c r="M59" i="12" l="1"/>
  <c r="J36" i="12"/>
  <c r="J66" i="12" s="1"/>
  <c r="J72" i="12"/>
  <c r="D16" i="4"/>
  <c r="N59" i="12"/>
  <c r="I42" i="12" s="1"/>
  <c r="J44" i="12"/>
  <c r="J33" i="12"/>
  <c r="J30" i="12"/>
  <c r="J43" i="12"/>
  <c r="J35" i="12"/>
  <c r="J40" i="12"/>
  <c r="J45" i="12"/>
  <c r="J32" i="12"/>
  <c r="J34" i="12"/>
  <c r="J39" i="12"/>
  <c r="J31" i="12"/>
  <c r="I31" i="12"/>
  <c r="J41" i="12"/>
  <c r="J47" i="12"/>
  <c r="J38" i="12"/>
  <c r="J37" i="12"/>
  <c r="J46" i="12"/>
  <c r="D16" i="13" l="1"/>
  <c r="D16" i="14"/>
  <c r="D10" i="14"/>
  <c r="D10" i="13"/>
  <c r="D10" i="4"/>
  <c r="X66" i="12"/>
  <c r="X77" i="12"/>
  <c r="X67" i="12"/>
  <c r="X65" i="12"/>
  <c r="X70" i="12"/>
  <c r="I44" i="12"/>
  <c r="I36" i="12"/>
  <c r="I32" i="12"/>
  <c r="X64" i="12"/>
  <c r="X63" i="12"/>
  <c r="I38" i="12"/>
  <c r="I40" i="12"/>
  <c r="I70" i="12" s="1"/>
  <c r="I47" i="12"/>
  <c r="I77" i="12" s="1"/>
  <c r="X76" i="12"/>
  <c r="I37" i="12"/>
  <c r="I67" i="12" s="1"/>
  <c r="X62" i="12"/>
  <c r="I43" i="12"/>
  <c r="I73" i="12" s="1"/>
  <c r="X61" i="12"/>
  <c r="I41" i="12"/>
  <c r="I71" i="12" s="1"/>
  <c r="X68" i="12"/>
  <c r="I30" i="12"/>
  <c r="C4" i="4" s="1"/>
  <c r="X74" i="12"/>
  <c r="I34" i="12"/>
  <c r="I64" i="12" s="1"/>
  <c r="X73" i="12"/>
  <c r="I46" i="12"/>
  <c r="I76" i="12" s="1"/>
  <c r="D16" i="5"/>
  <c r="D16" i="2"/>
  <c r="D16" i="3"/>
  <c r="D16" i="1"/>
  <c r="D16" i="6"/>
  <c r="D16" i="7"/>
  <c r="D10" i="5"/>
  <c r="D10" i="2"/>
  <c r="D10" i="3"/>
  <c r="D10" i="6"/>
  <c r="D10" i="7"/>
  <c r="D10" i="1"/>
  <c r="X75" i="12"/>
  <c r="X72" i="12"/>
  <c r="X60" i="12"/>
  <c r="X69" i="12"/>
  <c r="X71" i="12"/>
  <c r="I39" i="12"/>
  <c r="I69" i="12" s="1"/>
  <c r="J74" i="12"/>
  <c r="D18" i="4"/>
  <c r="J67" i="12"/>
  <c r="D11" i="4"/>
  <c r="J61" i="12"/>
  <c r="D5" i="4"/>
  <c r="J68" i="12"/>
  <c r="D12" i="4"/>
  <c r="J69" i="12"/>
  <c r="D13" i="4"/>
  <c r="J77" i="12"/>
  <c r="D21" i="4"/>
  <c r="J76" i="12"/>
  <c r="D20" i="4"/>
  <c r="J65" i="12"/>
  <c r="D9" i="4"/>
  <c r="J62" i="12"/>
  <c r="D6" i="4"/>
  <c r="J71" i="12"/>
  <c r="D15" i="4"/>
  <c r="J64" i="12"/>
  <c r="D8" i="4"/>
  <c r="J70" i="12"/>
  <c r="D14" i="4"/>
  <c r="J60" i="12"/>
  <c r="D4" i="4"/>
  <c r="J75" i="12"/>
  <c r="D19" i="4"/>
  <c r="I45" i="12"/>
  <c r="I75" i="12" s="1"/>
  <c r="I33" i="12"/>
  <c r="C7" i="4" s="1"/>
  <c r="J73" i="12"/>
  <c r="D17" i="4"/>
  <c r="I35" i="12"/>
  <c r="I65" i="12" s="1"/>
  <c r="J63" i="12"/>
  <c r="D7" i="4"/>
  <c r="I61" i="12"/>
  <c r="C5" i="4"/>
  <c r="I72" i="12"/>
  <c r="C16" i="4"/>
  <c r="I74" i="12"/>
  <c r="C18" i="4"/>
  <c r="I66" i="12"/>
  <c r="C10" i="4"/>
  <c r="I62" i="12"/>
  <c r="C6" i="4"/>
  <c r="I68" i="12"/>
  <c r="C12" i="4"/>
  <c r="AE43" i="4"/>
  <c r="AE38" i="4"/>
  <c r="AE41" i="4"/>
  <c r="AE47" i="4"/>
  <c r="AE39" i="4"/>
  <c r="AE40" i="4"/>
  <c r="AE44" i="4"/>
  <c r="AE31" i="4"/>
  <c r="AE45" i="4"/>
  <c r="AE46" i="4"/>
  <c r="AE34" i="4"/>
  <c r="AE48" i="4"/>
  <c r="AE35" i="4"/>
  <c r="AE37" i="4"/>
  <c r="AE42" i="4"/>
  <c r="AE33" i="4"/>
  <c r="AE36" i="4"/>
  <c r="AE32" i="4"/>
  <c r="C13" i="14" l="1"/>
  <c r="C13" i="13"/>
  <c r="C10" i="14"/>
  <c r="C10" i="13"/>
  <c r="C6" i="13"/>
  <c r="C6" i="14"/>
  <c r="D9" i="13"/>
  <c r="D9" i="14"/>
  <c r="D8" i="14"/>
  <c r="D8" i="13"/>
  <c r="D20" i="13"/>
  <c r="D20" i="14"/>
  <c r="D14" i="13"/>
  <c r="D14" i="14"/>
  <c r="C14" i="14"/>
  <c r="C14" i="13"/>
  <c r="C15" i="13"/>
  <c r="C15" i="14"/>
  <c r="D21" i="13"/>
  <c r="D21" i="14"/>
  <c r="D6" i="13"/>
  <c r="D6" i="14"/>
  <c r="C12" i="14"/>
  <c r="C12" i="13"/>
  <c r="C21" i="13"/>
  <c r="C21" i="14"/>
  <c r="D13" i="13"/>
  <c r="D13" i="14"/>
  <c r="C20" i="13"/>
  <c r="C20" i="14"/>
  <c r="C18" i="13"/>
  <c r="C18" i="14"/>
  <c r="C16" i="13"/>
  <c r="C16" i="14"/>
  <c r="D12" i="13"/>
  <c r="D12" i="14"/>
  <c r="C5" i="14"/>
  <c r="C5" i="13"/>
  <c r="D7" i="14"/>
  <c r="D7" i="13"/>
  <c r="C9" i="14"/>
  <c r="C9" i="13"/>
  <c r="D17" i="13"/>
  <c r="D17" i="14"/>
  <c r="C19" i="13"/>
  <c r="C19" i="14"/>
  <c r="C8" i="14"/>
  <c r="C8" i="13"/>
  <c r="C17" i="13"/>
  <c r="C17" i="14"/>
  <c r="D15" i="13"/>
  <c r="D15" i="14"/>
  <c r="D5" i="14"/>
  <c r="D5" i="13"/>
  <c r="D19" i="13"/>
  <c r="D19" i="14"/>
  <c r="D11" i="13"/>
  <c r="D11" i="14"/>
  <c r="C11" i="14"/>
  <c r="C11" i="13"/>
  <c r="D4" i="14"/>
  <c r="D4" i="13"/>
  <c r="D18" i="13"/>
  <c r="D18" i="14"/>
  <c r="C8" i="4"/>
  <c r="I60" i="12"/>
  <c r="C15" i="4"/>
  <c r="C14" i="4"/>
  <c r="C9" i="4"/>
  <c r="C20" i="4"/>
  <c r="C11" i="4"/>
  <c r="C21" i="4"/>
  <c r="C17" i="4"/>
  <c r="D14" i="1"/>
  <c r="D14" i="6"/>
  <c r="D14" i="3"/>
  <c r="D14" i="5"/>
  <c r="D14" i="2"/>
  <c r="D14" i="7"/>
  <c r="D19" i="2"/>
  <c r="D19" i="5"/>
  <c r="D19" i="7"/>
  <c r="D19" i="3"/>
  <c r="D19" i="1"/>
  <c r="D19" i="6"/>
  <c r="D5" i="7"/>
  <c r="D5" i="2"/>
  <c r="D5" i="6"/>
  <c r="D5" i="5"/>
  <c r="D5" i="3"/>
  <c r="D5" i="1"/>
  <c r="D20" i="1"/>
  <c r="D20" i="6"/>
  <c r="D20" i="2"/>
  <c r="D20" i="3"/>
  <c r="D20" i="5"/>
  <c r="D20" i="7"/>
  <c r="D15" i="2"/>
  <c r="D15" i="3"/>
  <c r="D15" i="1"/>
  <c r="D15" i="5"/>
  <c r="D15" i="6"/>
  <c r="D15" i="7"/>
  <c r="D9" i="6"/>
  <c r="D9" i="1"/>
  <c r="D9" i="7"/>
  <c r="D9" i="2"/>
  <c r="D9" i="3"/>
  <c r="D9" i="5"/>
  <c r="I63" i="12"/>
  <c r="D11" i="5"/>
  <c r="D11" i="6"/>
  <c r="D11" i="2"/>
  <c r="D11" i="7"/>
  <c r="D11" i="3"/>
  <c r="D11" i="1"/>
  <c r="D8" i="6"/>
  <c r="D8" i="1"/>
  <c r="D8" i="7"/>
  <c r="D8" i="2"/>
  <c r="D8" i="3"/>
  <c r="D8" i="5"/>
  <c r="D18" i="3"/>
  <c r="D18" i="1"/>
  <c r="D18" i="2"/>
  <c r="D18" i="5"/>
  <c r="D18" i="6"/>
  <c r="D18" i="7"/>
  <c r="D6" i="6"/>
  <c r="D6" i="5"/>
  <c r="D6" i="7"/>
  <c r="D6" i="3"/>
  <c r="D6" i="2"/>
  <c r="D6" i="1"/>
  <c r="C13" i="4"/>
  <c r="D21" i="3"/>
  <c r="D21" i="1"/>
  <c r="D21" i="2"/>
  <c r="D21" i="7"/>
  <c r="D21" i="5"/>
  <c r="D21" i="6"/>
  <c r="D4" i="2"/>
  <c r="D4" i="1"/>
  <c r="D4" i="7"/>
  <c r="D4" i="3"/>
  <c r="D4" i="5"/>
  <c r="D4" i="6"/>
  <c r="D7" i="7"/>
  <c r="D7" i="1"/>
  <c r="D7" i="5"/>
  <c r="D7" i="6"/>
  <c r="D7" i="2"/>
  <c r="D7" i="3"/>
  <c r="D13" i="2"/>
  <c r="D13" i="3"/>
  <c r="D13" i="1"/>
  <c r="D13" i="6"/>
  <c r="D13" i="5"/>
  <c r="D13" i="7"/>
  <c r="D17" i="3"/>
  <c r="D17" i="5"/>
  <c r="D17" i="2"/>
  <c r="D17" i="1"/>
  <c r="D17" i="6"/>
  <c r="D17" i="7"/>
  <c r="D12" i="3"/>
  <c r="D12" i="1"/>
  <c r="D12" i="5"/>
  <c r="D12" i="6"/>
  <c r="D12" i="7"/>
  <c r="D12" i="2"/>
  <c r="C16" i="6"/>
  <c r="C16" i="2"/>
  <c r="C16" i="1"/>
  <c r="C16" i="7"/>
  <c r="C16" i="3"/>
  <c r="C16" i="5"/>
  <c r="C8" i="7"/>
  <c r="C8" i="3"/>
  <c r="C8" i="2"/>
  <c r="C8" i="5"/>
  <c r="C8" i="1"/>
  <c r="C8" i="6"/>
  <c r="C17" i="6"/>
  <c r="C17" i="2"/>
  <c r="C17" i="1"/>
  <c r="C17" i="3"/>
  <c r="C17" i="7"/>
  <c r="C17" i="5"/>
  <c r="C11" i="1"/>
  <c r="C11" i="3"/>
  <c r="C11" i="7"/>
  <c r="C11" i="5"/>
  <c r="C11" i="2"/>
  <c r="C11" i="6"/>
  <c r="C21" i="6"/>
  <c r="C21" i="2"/>
  <c r="C21" i="1"/>
  <c r="C21" i="3"/>
  <c r="C21" i="7"/>
  <c r="C21" i="5"/>
  <c r="C5" i="5"/>
  <c r="C5" i="6"/>
  <c r="C5" i="2"/>
  <c r="C5" i="1"/>
  <c r="C5" i="3"/>
  <c r="C5" i="7"/>
  <c r="C12" i="7"/>
  <c r="C12" i="3"/>
  <c r="C12" i="1"/>
  <c r="C12" i="6"/>
  <c r="C12" i="2"/>
  <c r="C12" i="5"/>
  <c r="C10" i="7"/>
  <c r="C10" i="3"/>
  <c r="C10" i="2"/>
  <c r="C10" i="1"/>
  <c r="C10" i="5"/>
  <c r="C10" i="6"/>
  <c r="C14" i="7"/>
  <c r="C14" i="1"/>
  <c r="C14" i="3"/>
  <c r="C14" i="5"/>
  <c r="C14" i="6"/>
  <c r="C14" i="2"/>
  <c r="C9" i="7"/>
  <c r="C9" i="3"/>
  <c r="C9" i="5"/>
  <c r="C9" i="2"/>
  <c r="C9" i="6"/>
  <c r="C9" i="1"/>
  <c r="C6" i="5"/>
  <c r="C6" i="7"/>
  <c r="C6" i="2"/>
  <c r="C6" i="1"/>
  <c r="C6" i="6"/>
  <c r="C6" i="3"/>
  <c r="C20" i="1"/>
  <c r="C20" i="6"/>
  <c r="C20" i="2"/>
  <c r="C20" i="7"/>
  <c r="C20" i="3"/>
  <c r="C20" i="5"/>
  <c r="C19" i="6"/>
  <c r="C19" i="1"/>
  <c r="C19" i="2"/>
  <c r="C19" i="7"/>
  <c r="C19" i="3"/>
  <c r="C19" i="5"/>
  <c r="C13" i="3"/>
  <c r="C13" i="5"/>
  <c r="C13" i="1"/>
  <c r="C13" i="7"/>
  <c r="C13" i="2"/>
  <c r="C13" i="6"/>
  <c r="C19" i="4"/>
  <c r="C15" i="3"/>
  <c r="C15" i="1"/>
  <c r="C15" i="7"/>
  <c r="C15" i="5"/>
  <c r="C15" i="2"/>
  <c r="C15" i="6"/>
  <c r="C18" i="6"/>
  <c r="C18" i="2"/>
  <c r="C18" i="1"/>
  <c r="C18" i="7"/>
  <c r="C18" i="3"/>
  <c r="C18" i="5"/>
  <c r="C4" i="14" l="1"/>
  <c r="C4" i="13"/>
  <c r="C7" i="14"/>
  <c r="C7" i="13"/>
  <c r="C4" i="7"/>
  <c r="C4" i="5"/>
  <c r="C4" i="2"/>
  <c r="C4" i="6"/>
  <c r="C4" i="3"/>
  <c r="C4" i="1"/>
  <c r="C7" i="7"/>
  <c r="C7" i="6"/>
  <c r="C7" i="2"/>
  <c r="C7" i="5"/>
  <c r="C7" i="3"/>
  <c r="C7" i="1"/>
</calcChain>
</file>

<file path=xl/sharedStrings.xml><?xml version="1.0" encoding="utf-8"?>
<sst xmlns="http://schemas.openxmlformats.org/spreadsheetml/2006/main" count="145" uniqueCount="56">
  <si>
    <t>Mag</t>
  </si>
  <si>
    <t xml:space="preserve"> FieldY</t>
  </si>
  <si>
    <t xml:space="preserve"> Diop1</t>
  </si>
  <si>
    <t xml:space="preserve"> Diop2</t>
  </si>
  <si>
    <t>WD</t>
  </si>
  <si>
    <t>MAG</t>
  </si>
  <si>
    <t>How to use the calculus tool</t>
  </si>
  <si>
    <t>INPUT</t>
  </si>
  <si>
    <t>RESULTS</t>
  </si>
  <si>
    <t>version</t>
  </si>
  <si>
    <t>date</t>
  </si>
  <si>
    <t>1/magn</t>
  </si>
  <si>
    <t>mag</t>
  </si>
  <si>
    <t>1/MAGN</t>
  </si>
  <si>
    <t>Diop1</t>
  </si>
  <si>
    <t>Diff Teo1-int1</t>
  </si>
  <si>
    <t>Diff Teo2-int2</t>
  </si>
  <si>
    <t>Diop1_test2</t>
  </si>
  <si>
    <t>Diop2_test2</t>
  </si>
  <si>
    <t>m_coef da test_1</t>
  </si>
  <si>
    <t>q coef da test_1</t>
  </si>
  <si>
    <t>How to setup a TCZEL23056 lens</t>
  </si>
  <si>
    <r>
      <rPr>
        <b/>
        <sz val="11"/>
        <color theme="1"/>
        <rFont val="Calibri"/>
        <family val="2"/>
        <scheme val="minor"/>
      </rPr>
      <t>2</t>
    </r>
    <r>
      <rPr>
        <sz val="11"/>
        <color theme="1"/>
        <rFont val="Calibri"/>
        <family val="2"/>
        <scheme val="minor"/>
      </rPr>
      <t>. Connect the controllers to the liquid lenses.</t>
    </r>
  </si>
  <si>
    <r>
      <rPr>
        <b/>
        <sz val="11"/>
        <color theme="1"/>
        <rFont val="Calibri"/>
        <family val="2"/>
        <scheme val="minor"/>
      </rPr>
      <t>Note 2.</t>
    </r>
    <r>
      <rPr>
        <sz val="11"/>
        <color theme="1"/>
        <rFont val="Calibri"/>
        <family val="2"/>
        <scheme val="minor"/>
      </rPr>
      <t xml:space="preserve"> Due to assembling tolerances, the optical power values listed in this file may not be the best values needed for any lens manufactured by Opto Engineering. The purpose of the file is to provide the customer with trend and rules to control the two liquid lenses and configure their application in the fastest way.</t>
    </r>
  </si>
  <si>
    <r>
      <rPr>
        <b/>
        <sz val="11"/>
        <color theme="1"/>
        <rFont val="Calibri"/>
        <family val="2"/>
        <scheme val="minor"/>
      </rPr>
      <t>Note 1.</t>
    </r>
    <r>
      <rPr>
        <sz val="11"/>
        <color theme="1"/>
        <rFont val="Calibri"/>
        <family val="2"/>
        <scheme val="minor"/>
      </rPr>
      <t xml:space="preserve"> Since the minimum optical power variability if the liquid lenses is 0.1 dpt, refocusing may be necessary to obtain the best focused image, depending on the magnification and working distance set.</t>
    </r>
  </si>
  <si>
    <r>
      <rPr>
        <b/>
        <i/>
        <sz val="11"/>
        <color theme="1"/>
        <rFont val="Calibri"/>
        <family val="2"/>
        <scheme val="minor"/>
      </rPr>
      <t>Disclaimer:</t>
    </r>
    <r>
      <rPr>
        <i/>
        <sz val="11"/>
        <color theme="1"/>
        <rFont val="Calibri"/>
        <family val="2"/>
        <scheme val="minor"/>
      </rPr>
      <t xml:space="preserve"> all product specifications and data are subject to change without notice to improve reliability, functionality, design or other. 
Data refers to design, actual lens performance may vary due to manufacturing tolerances.</t>
    </r>
  </si>
  <si>
    <r>
      <rPr>
        <b/>
        <sz val="11"/>
        <color theme="1"/>
        <rFont val="Calibri"/>
        <family val="2"/>
        <scheme val="minor"/>
      </rPr>
      <t>5</t>
    </r>
    <r>
      <rPr>
        <sz val="11"/>
        <color theme="1"/>
        <rFont val="Calibri"/>
        <family val="2"/>
        <scheme val="minor"/>
      </rPr>
      <t xml:space="preserve">. Change the optical powers to obtain the desired magnification and working distance. See </t>
    </r>
    <r>
      <rPr>
        <i/>
        <sz val="11"/>
        <color theme="1"/>
        <rFont val="Calibri"/>
        <family val="2"/>
        <scheme val="minor"/>
      </rPr>
      <t>"Calculus tool"</t>
    </r>
    <r>
      <rPr>
        <sz val="11"/>
        <color theme="1"/>
        <rFont val="Calibri"/>
        <family val="2"/>
        <scheme val="minor"/>
      </rPr>
      <t xml:space="preserve"> sheet for theoretical optical power values.</t>
    </r>
  </si>
  <si>
    <r>
      <rPr>
        <b/>
        <sz val="11"/>
        <color theme="1"/>
        <rFont val="Calibri"/>
        <family val="2"/>
        <scheme val="minor"/>
      </rPr>
      <t>1</t>
    </r>
    <r>
      <rPr>
        <sz val="11"/>
        <color theme="1"/>
        <rFont val="Calibri"/>
        <family val="2"/>
        <scheme val="minor"/>
      </rPr>
      <t>. Setup the system with a pattern or a flat object placed at test working distance reported in the lens test report theoretical value is 135 mm +/- 3%).</t>
    </r>
  </si>
  <si>
    <r>
      <rPr>
        <b/>
        <sz val="11"/>
        <color theme="1"/>
        <rFont val="Calibri"/>
        <family val="2"/>
        <scheme val="minor"/>
      </rPr>
      <t>1</t>
    </r>
    <r>
      <rPr>
        <sz val="11"/>
        <color theme="1"/>
        <rFont val="Calibri"/>
        <family val="2"/>
        <scheme val="minor"/>
      </rPr>
      <t>. Set in INPUT the lenses optical powers for minimum and maximum magnification @ Working Distance = 135mm (green boxes). These values could be find in the lens test reports.</t>
    </r>
  </si>
  <si>
    <r>
      <rPr>
        <b/>
        <sz val="11"/>
        <color theme="1"/>
        <rFont val="Calibri"/>
        <family val="2"/>
        <scheme val="minor"/>
      </rPr>
      <t>2</t>
    </r>
    <r>
      <rPr>
        <sz val="11"/>
        <color theme="1"/>
        <rFont val="Calibri"/>
        <family val="2"/>
        <scheme val="minor"/>
      </rPr>
      <t>. Select the desired magnification by the MAG drop-down menu (blue box)</t>
    </r>
  </si>
  <si>
    <r>
      <rPr>
        <b/>
        <sz val="11"/>
        <color theme="1"/>
        <rFont val="Calibri"/>
        <family val="2"/>
        <scheme val="minor"/>
      </rPr>
      <t>3</t>
    </r>
    <r>
      <rPr>
        <sz val="11"/>
        <color theme="1"/>
        <rFont val="Calibri"/>
        <family val="2"/>
        <scheme val="minor"/>
      </rPr>
      <t>. Read the estimated optical power values for different magnifications in the RESULTS table (yellow boxes)</t>
    </r>
  </si>
  <si>
    <r>
      <rPr>
        <b/>
        <i/>
        <sz val="11"/>
        <color theme="1"/>
        <rFont val="Calibri"/>
        <family val="2"/>
        <scheme val="minor"/>
      </rPr>
      <t>Note 1</t>
    </r>
    <r>
      <rPr>
        <i/>
        <sz val="11"/>
        <color theme="1"/>
        <rFont val="Calibri"/>
        <family val="2"/>
        <scheme val="minor"/>
      </rPr>
      <t>:</t>
    </r>
    <r>
      <rPr>
        <sz val="11"/>
        <color theme="1"/>
        <rFont val="Calibri"/>
        <family val="2"/>
        <scheme val="minor"/>
      </rPr>
      <t xml:space="preserve"> </t>
    </r>
    <r>
      <rPr>
        <b/>
        <sz val="11"/>
        <color theme="1"/>
        <rFont val="Calibri"/>
        <family val="2"/>
        <scheme val="minor"/>
      </rPr>
      <t>Power A</t>
    </r>
    <r>
      <rPr>
        <sz val="11"/>
        <color theme="1"/>
        <rFont val="Calibri"/>
        <family val="2"/>
        <scheme val="minor"/>
      </rPr>
      <t xml:space="preserve"> refers to the frontal liquid lens (furthest from the sensor); </t>
    </r>
    <r>
      <rPr>
        <b/>
        <sz val="11"/>
        <color theme="1"/>
        <rFont val="Calibri"/>
        <family val="2"/>
        <scheme val="minor"/>
      </rPr>
      <t>Power B</t>
    </r>
    <r>
      <rPr>
        <sz val="11"/>
        <color theme="1"/>
        <rFont val="Calibri"/>
        <family val="2"/>
        <scheme val="minor"/>
      </rPr>
      <t xml:space="preserve"> refers to the rear liquid lens (closest to the sensor)</t>
    </r>
  </si>
  <si>
    <r>
      <rPr>
        <b/>
        <i/>
        <sz val="11"/>
        <color theme="1"/>
        <rFont val="Calibri"/>
        <family val="2"/>
        <scheme val="minor"/>
      </rPr>
      <t>Note 2</t>
    </r>
    <r>
      <rPr>
        <sz val="11"/>
        <color theme="1"/>
        <rFont val="Calibri"/>
        <family val="2"/>
        <scheme val="minor"/>
      </rPr>
      <t>: Optical power values (in diopters) for each working distance are listed in the "WDxxx" sheets</t>
    </r>
  </si>
  <si>
    <r>
      <t xml:space="preserve">Optical Power A </t>
    </r>
    <r>
      <rPr>
        <sz val="18"/>
        <color theme="1"/>
        <rFont val="Calibri"/>
        <family val="2"/>
        <scheme val="minor"/>
      </rPr>
      <t>at 0.18x (dpt)</t>
    </r>
  </si>
  <si>
    <r>
      <t xml:space="preserve">Optical Power B </t>
    </r>
    <r>
      <rPr>
        <sz val="18"/>
        <color theme="1"/>
        <rFont val="Calibri"/>
        <family val="2"/>
        <scheme val="minor"/>
      </rPr>
      <t>at 0.18x (dpt)</t>
    </r>
  </si>
  <si>
    <r>
      <t>Optical Power A</t>
    </r>
    <r>
      <rPr>
        <sz val="18"/>
        <color theme="1"/>
        <rFont val="Calibri"/>
        <family val="2"/>
        <scheme val="minor"/>
      </rPr>
      <t xml:space="preserve"> at 0.54x (dpt)</t>
    </r>
  </si>
  <si>
    <r>
      <t xml:space="preserve">Optical Power B </t>
    </r>
    <r>
      <rPr>
        <sz val="18"/>
        <color theme="1"/>
        <rFont val="Calibri"/>
        <family val="2"/>
        <scheme val="minor"/>
      </rPr>
      <t>at 0.54x (dpt)</t>
    </r>
  </si>
  <si>
    <r>
      <t xml:space="preserve">Optical Power A </t>
    </r>
    <r>
      <rPr>
        <sz val="18"/>
        <color theme="1"/>
        <rFont val="Calibri"/>
        <family val="2"/>
        <scheme val="minor"/>
      </rPr>
      <t>(dpt)</t>
    </r>
  </si>
  <si>
    <r>
      <t>Optical Power B</t>
    </r>
    <r>
      <rPr>
        <sz val="18"/>
        <color theme="1"/>
        <rFont val="Calibri"/>
        <family val="2"/>
        <scheme val="minor"/>
      </rPr>
      <t xml:space="preserve"> (dpt)</t>
    </r>
  </si>
  <si>
    <r>
      <rPr>
        <b/>
        <sz val="11"/>
        <color theme="1"/>
        <rFont val="Calibri"/>
        <family val="2"/>
        <scheme val="minor"/>
      </rPr>
      <t>3</t>
    </r>
    <r>
      <rPr>
        <sz val="11"/>
        <color theme="1"/>
        <rFont val="Calibri"/>
        <family val="2"/>
        <scheme val="minor"/>
      </rPr>
      <t>. Set the liquid lenses to the optical powers for maximum or minimum magnification. The measured optical powers are given in the lens test report.</t>
    </r>
  </si>
  <si>
    <r>
      <rPr>
        <b/>
        <sz val="11"/>
        <color theme="1"/>
        <rFont val="Calibri"/>
        <family val="2"/>
        <scheme val="minor"/>
      </rPr>
      <t>4</t>
    </r>
    <r>
      <rPr>
        <sz val="11"/>
        <color theme="1"/>
        <rFont val="Calibri"/>
        <family val="2"/>
        <scheme val="minor"/>
      </rPr>
      <t>. Slightly adjust the optical powers of the liquid lenses or the back focal spacers to get the best focus, if needed.</t>
    </r>
  </si>
  <si>
    <t>RESULTS WD 135mm</t>
  </si>
  <si>
    <t>RESULTS WD 130mm</t>
  </si>
  <si>
    <t>RESULTS WD 125mm</t>
  </si>
  <si>
    <t>RESULTS WD 120mm</t>
  </si>
  <si>
    <t>RESULTS WD 140mm</t>
  </si>
  <si>
    <t>RESULTS WD 145mm</t>
  </si>
  <si>
    <t>RESULTS WD 150mm</t>
  </si>
  <si>
    <t>DATI DA TESTS WD 135mm</t>
  </si>
  <si>
    <t>SUPPORTO</t>
  </si>
  <si>
    <t>PRACTICE</t>
  </si>
  <si>
    <t>ZEMAX</t>
  </si>
  <si>
    <t xml:space="preserve"> DiopA</t>
  </si>
  <si>
    <t xml:space="preserve"> DiopB</t>
  </si>
  <si>
    <t>RESULTS WD 115mm</t>
  </si>
  <si>
    <t>RESULTS WD 155mm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</si>
</sst>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6"/>
      <color theme="1"/>
      <name val="Calibri"/>
      <family val="2"/>
      <scheme val="minor"/>
    </font>
    <font>
      <i/>
      <sz val="11"/>
      <color theme="1"/>
      <name val="Calibri"/>
      <family val="2"/>
      <scheme val="minor"/>
    </font>
    <font>
      <b/>
      <i/>
      <sz val="11"/>
      <color theme="1"/>
      <name val="Calibri"/>
      <family val="2"/>
      <scheme val="minor"/>
    </font>
    <font>
      <b/>
      <sz val="26"/>
      <color theme="1"/>
      <name val="Calibri"/>
      <family val="2"/>
      <scheme val="minor"/>
    </font>
    <font>
      <sz val="18"/>
      <color theme="1"/>
      <name val="Calibri"/>
      <family val="2"/>
      <scheme val="minor"/>
    </font>
    <font>
      <b/>
      <sz val="18"/>
      <color rgb="FFFF0000"/>
      <name val="Calibri"/>
      <family val="2"/>
      <scheme val="minor"/>
    </font>
    <font>
      <b/>
      <sz val="18"/>
      <color theme="1"/>
      <name val="Calibri"/>
      <family val="2"/>
      <scheme val="minor"/>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7" tint="0.59999389629810485"/>
        <bgColor indexed="64"/>
      </patternFill>
    </fill>
    <fill>
      <patternFill patternType="solid">
        <fgColor theme="0"/>
        <bgColor indexed="64"/>
      </patternFill>
    </fill>
    <fill>
      <patternFill patternType="solid">
        <fgColor theme="9" tint="0.59999389629810485"/>
        <bgColor indexed="64"/>
      </patternFill>
    </fill>
    <fill>
      <patternFill patternType="solid">
        <fgColor theme="8" tint="0.59999389629810485"/>
        <bgColor indexed="64"/>
      </patternFill>
    </fill>
  </fills>
  <borders count="1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26">
    <xf numFmtId="0" fontId="0" fillId="0" borderId="0" xfId="0"/>
    <xf numFmtId="0" fontId="16" fillId="0" borderId="0" xfId="0" applyFont="1"/>
    <xf numFmtId="16" fontId="0" fillId="0" borderId="0" xfId="0" applyNumberFormat="1"/>
    <xf numFmtId="0" fontId="21" fillId="0" borderId="0" xfId="0" applyFont="1"/>
    <xf numFmtId="0" fontId="0" fillId="34" borderId="0" xfId="0" applyFill="1"/>
    <xf numFmtId="0" fontId="0" fillId="34" borderId="0" xfId="0" applyFill="1" applyAlignment="1">
      <alignment horizontal="center"/>
    </xf>
    <xf numFmtId="14" fontId="0" fillId="34" borderId="0" xfId="0" applyNumberFormat="1" applyFill="1" applyAlignment="1">
      <alignment horizontal="center"/>
    </xf>
    <xf numFmtId="0" fontId="18" fillId="34" borderId="0" xfId="0" applyFont="1" applyFill="1" applyAlignment="1">
      <alignment wrapText="1"/>
    </xf>
    <xf numFmtId="0" fontId="0" fillId="34" borderId="0" xfId="0" applyFill="1" applyAlignment="1">
      <alignment wrapText="1"/>
    </xf>
    <xf numFmtId="0" fontId="0" fillId="34" borderId="0" xfId="0" applyFill="1" applyAlignment="1">
      <alignment vertical="center" wrapText="1"/>
    </xf>
    <xf numFmtId="0" fontId="0" fillId="34" borderId="0" xfId="0" applyFill="1" applyAlignment="1">
      <alignment vertical="center"/>
    </xf>
    <xf numFmtId="0" fontId="18" fillId="34" borderId="0" xfId="0" applyFont="1" applyFill="1"/>
    <xf numFmtId="0" fontId="22" fillId="34" borderId="0" xfId="0" applyFont="1" applyFill="1"/>
    <xf numFmtId="0" fontId="24" fillId="34" borderId="0" xfId="0" applyFont="1" applyFill="1"/>
    <xf numFmtId="0" fontId="22" fillId="33" borderId="10" xfId="0" applyFont="1" applyFill="1" applyBorder="1" applyAlignment="1">
      <alignment horizontal="center"/>
    </xf>
    <xf numFmtId="2" fontId="22" fillId="33" borderId="10" xfId="0" applyNumberFormat="1" applyFont="1" applyFill="1" applyBorder="1" applyAlignment="1">
      <alignment horizontal="center"/>
    </xf>
    <xf numFmtId="0" fontId="22" fillId="34" borderId="0" xfId="0" applyFont="1" applyFill="1" applyAlignment="1">
      <alignment horizontal="center"/>
    </xf>
    <xf numFmtId="0" fontId="24" fillId="34" borderId="10" xfId="0" applyFont="1" applyFill="1" applyBorder="1" applyAlignment="1">
      <alignment horizontal="center"/>
    </xf>
    <xf numFmtId="0" fontId="23" fillId="34" borderId="10" xfId="0" applyFont="1" applyFill="1" applyBorder="1" applyAlignment="1">
      <alignment horizontal="center"/>
    </xf>
    <xf numFmtId="0" fontId="23" fillId="34" borderId="10" xfId="0" applyFont="1" applyFill="1" applyBorder="1"/>
    <xf numFmtId="0" fontId="22" fillId="35" borderId="10" xfId="0" applyFont="1" applyFill="1" applyBorder="1" applyAlignment="1">
      <alignment horizontal="center"/>
    </xf>
    <xf numFmtId="2" fontId="22" fillId="36" borderId="10" xfId="0" applyNumberFormat="1" applyFont="1" applyFill="1" applyBorder="1" applyAlignment="1">
      <alignment horizontal="center"/>
    </xf>
    <xf numFmtId="0" fontId="20" fillId="34" borderId="0" xfId="0" applyFont="1" applyFill="1" applyAlignment="1">
      <alignment horizontal="right"/>
    </xf>
    <xf numFmtId="14" fontId="20" fillId="34" borderId="0" xfId="0" applyNumberFormat="1" applyFont="1" applyFill="1" applyAlignment="1">
      <alignment horizontal="right"/>
    </xf>
    <xf numFmtId="0" fontId="19" fillId="34" borderId="11" xfId="0" applyFont="1" applyFill="1" applyBorder="1" applyAlignment="1">
      <alignment horizontal="center" vertical="center" wrapText="1"/>
    </xf>
    <xf numFmtId="2" fontId="22" fillId="34" borderId="0" xfId="0" applyNumberFormat="1" applyFont="1" applyFill="1" applyAlignment="1">
      <alignment horizontal="center"/>
    </xf>
  </cellXfs>
  <cellStyles count="42">
    <cellStyle name="20% - Colore 1" xfId="19" builtinId="30" customBuiltin="1"/>
    <cellStyle name="20% - Colore 2" xfId="23" builtinId="34" customBuiltin="1"/>
    <cellStyle name="20% - Colore 3" xfId="27" builtinId="38" customBuiltin="1"/>
    <cellStyle name="20% - Colore 4" xfId="31" builtinId="42" customBuiltin="1"/>
    <cellStyle name="20% - Colore 5" xfId="35" builtinId="46" customBuiltin="1"/>
    <cellStyle name="20% - Colore 6" xfId="39" builtinId="50" customBuiltin="1"/>
    <cellStyle name="40% - Colore 1" xfId="20" builtinId="31" customBuiltin="1"/>
    <cellStyle name="40% - Colore 2" xfId="24" builtinId="35" customBuiltin="1"/>
    <cellStyle name="40% - Colore 3" xfId="28" builtinId="39" customBuiltin="1"/>
    <cellStyle name="40% - Colore 4" xfId="32" builtinId="43" customBuiltin="1"/>
    <cellStyle name="40% - Colore 5" xfId="36" builtinId="47" customBuiltin="1"/>
    <cellStyle name="40% - Colore 6" xfId="40" builtinId="51" customBuiltin="1"/>
    <cellStyle name="60% - Colore 1" xfId="21" builtinId="32" customBuiltin="1"/>
    <cellStyle name="60% - Colore 2" xfId="25" builtinId="36" customBuiltin="1"/>
    <cellStyle name="60% - Colore 3" xfId="29" builtinId="40" customBuiltin="1"/>
    <cellStyle name="60% - Colore 4" xfId="33" builtinId="44" customBuiltin="1"/>
    <cellStyle name="60% - Colore 5" xfId="37" builtinId="48" customBuiltin="1"/>
    <cellStyle name="60% - Colore 6" xfId="41" builtinId="52" customBuiltin="1"/>
    <cellStyle name="Calcolo" xfId="11" builtinId="22" customBuiltin="1"/>
    <cellStyle name="Cella collegata" xfId="12" builtinId="24" customBuiltin="1"/>
    <cellStyle name="Cella da controllare" xfId="13" builtinId="23" customBuiltin="1"/>
    <cellStyle name="Colore 1" xfId="18" builtinId="29" customBuiltin="1"/>
    <cellStyle name="Colore 2" xfId="22" builtinId="33" customBuiltin="1"/>
    <cellStyle name="Colore 3" xfId="26" builtinId="37" customBuiltin="1"/>
    <cellStyle name="Colore 4" xfId="30" builtinId="41" customBuiltin="1"/>
    <cellStyle name="Colore 5" xfId="34" builtinId="45" customBuiltin="1"/>
    <cellStyle name="Colore 6" xfId="38" builtinId="49" customBuiltin="1"/>
    <cellStyle name="Input" xfId="9" builtinId="20" customBuiltin="1"/>
    <cellStyle name="Neutrale" xfId="8" builtinId="28" customBuiltin="1"/>
    <cellStyle name="Normale" xfId="0" builtinId="0"/>
    <cellStyle name="Nota" xfId="15" builtinId="10" customBuiltin="1"/>
    <cellStyle name="Output" xfId="10" builtinId="21" customBuiltin="1"/>
    <cellStyle name="Testo avviso" xfId="14" builtinId="11" customBuiltin="1"/>
    <cellStyle name="Testo descrittivo" xfId="16" builtinId="53" customBuiltin="1"/>
    <cellStyle name="Titolo" xfId="1" builtinId="15" customBuiltin="1"/>
    <cellStyle name="Titolo 1" xfId="2" builtinId="16" customBuiltin="1"/>
    <cellStyle name="Titolo 2" xfId="3" builtinId="17" customBuiltin="1"/>
    <cellStyle name="Titolo 3" xfId="4" builtinId="18" customBuiltin="1"/>
    <cellStyle name="Titolo 4" xfId="5" builtinId="19" customBuiltin="1"/>
    <cellStyle name="Totale" xfId="17" builtinId="25" customBuiltin="1"/>
    <cellStyle name="Valore non valido" xfId="7" builtinId="27" customBuiltin="1"/>
    <cellStyle name="Valore valido" xfId="6" builtinId="26" customBuiltin="1"/>
  </cellStyles>
  <dxfs count="13">
    <dxf>
      <numFmt numFmtId="0" formatCode="General"/>
    </dxf>
    <dxf>
      <numFmt numFmtId="0" formatCode="General"/>
    </dxf>
    <dxf>
      <font>
        <b/>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Calibri"/>
        <family val="2"/>
        <scheme val="minor"/>
      </font>
    </dxf>
    <dxf>
      <numFmt numFmtId="0" formatCode="General"/>
    </dxf>
    <dxf>
      <numFmt numFmtId="0" formatCode="General"/>
    </dxf>
    <dxf>
      <font>
        <b/>
        <i val="0"/>
        <strike val="0"/>
        <condense val="0"/>
        <extend val="0"/>
        <outline val="0"/>
        <shadow val="0"/>
        <u val="none"/>
        <vertAlign val="baseline"/>
        <sz val="11"/>
        <color theme="1"/>
        <name val="Calibri"/>
        <family val="2"/>
        <scheme val="minor"/>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205740</xdr:colOff>
      <xdr:row>1</xdr:row>
      <xdr:rowOff>11430</xdr:rowOff>
    </xdr:from>
    <xdr:to>
      <xdr:col>1</xdr:col>
      <xdr:colOff>6531412</xdr:colOff>
      <xdr:row>5</xdr:row>
      <xdr:rowOff>173355</xdr:rowOff>
    </xdr:to>
    <xdr:pic>
      <xdr:nvPicPr>
        <xdr:cNvPr id="2" name="Immagine 1" descr="Opto Engineering® - 20 years">
          <a:extLst>
            <a:ext uri="{FF2B5EF4-FFF2-40B4-BE49-F238E27FC236}">
              <a16:creationId xmlns:a16="http://schemas.microsoft.com/office/drawing/2014/main" id="{11DAE2F5-C028-AB0D-2924-8FAE368DD79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5740" y="192405"/>
          <a:ext cx="6939082" cy="891540"/>
        </a:xfrm>
        <a:prstGeom prst="rect">
          <a:avLst/>
        </a:prstGeom>
        <a:solidFill>
          <a:srgbClr val="FFFFFF">
            <a:shade val="85000"/>
          </a:srgbClr>
        </a:solidFill>
        <a:ln w="88900" cap="sq">
          <a:solidFill>
            <a:srgbClr val="FFFFFF"/>
          </a:solidFill>
          <a:miter lim="800000"/>
        </a:ln>
        <a:effectLst>
          <a:outerShdw blurRad="55000" dist="18000" dir="5400000" algn="tl" rotWithShape="0">
            <a:srgbClr val="000000">
              <a:alpha val="40000"/>
            </a:srgbClr>
          </a:outerShdw>
        </a:effectLst>
        <a:scene3d>
          <a:camera prst="orthographicFront"/>
          <a:lightRig rig="twoPt" dir="t">
            <a:rot lat="0" lon="0" rev="7200000"/>
          </a:lightRig>
        </a:scene3d>
        <a:sp3d>
          <a:bevelT w="25400" h="19050"/>
          <a:contourClr>
            <a:srgbClr val="FFFFFF"/>
          </a:contourClr>
        </a:sp3d>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3197E0C-5BD0-436B-92BE-3D8826205232}" name="Tabella22" displayName="Tabella22" ref="A2:D22" totalsRowShown="0" headerRowDxfId="12">
  <autoFilter ref="A2:D22" xr:uid="{8F278509-6063-4D4E-92D7-58967D4F2EFD}"/>
  <tableColumns count="4">
    <tableColumn id="1" xr3:uid="{5189AB46-DECC-4950-9857-D282EA1C34B5}" name="Mag"/>
    <tableColumn id="2" xr3:uid="{98281833-C9FE-4211-8D1E-560B87743C8E}" name=" FieldY"/>
    <tableColumn id="3" xr3:uid="{83FE7CB1-1735-44B5-AC7A-A64A6BA7B562}" name=" DiopA" dataDxfId="11">
      <calculatedColumnFormula>'Foglio di supporto'!C4+'Foglio di supporto'!I59</calculatedColumnFormula>
    </tableColumn>
    <tableColumn id="4" xr3:uid="{9E43337C-EEA7-4EA5-B323-49C50FEE0E3F}" name=" DiopB" dataDxfId="10">
      <calculatedColumnFormula>'Foglio di supporto'!D4+'Foglio di supporto'!J59</calculatedColumnFormula>
    </tableColumn>
  </tableColumns>
  <tableStyleInfo name="TableStyleLight14"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8F278509-6063-4D4E-92D7-58967D4F2EFD}" name="Tabella2" displayName="Tabella2" ref="A2:D22" totalsRowShown="0" headerRowDxfId="9">
  <autoFilter ref="A2:D22" xr:uid="{8F278509-6063-4D4E-92D7-58967D4F2EFD}"/>
  <tableColumns count="4">
    <tableColumn id="1" xr3:uid="{649497C5-25C1-4895-9D45-B2CC815A0AD6}" name="Mag"/>
    <tableColumn id="2" xr3:uid="{0A70FC28-25C6-4B95-B3AA-6096F66FAB0C}" name=" FieldY"/>
    <tableColumn id="3" xr3:uid="{B343892B-32A3-4565-9780-D9591CC0009F}" name=" DiopA">
      <calculatedColumnFormula>'Foglio di supporto'!I4+'Foglio di supporto'!I59</calculatedColumnFormula>
    </tableColumn>
    <tableColumn id="4" xr3:uid="{9F41896E-ED52-4100-A53D-1312C1C362A4}" name=" DiopB">
      <calculatedColumnFormula>'Foglio di supporto'!J4+'Foglio di supporto'!J59</calculatedColumnFormula>
    </tableColumn>
  </tableColumns>
  <tableStyleInfo name="TableStyleLight14"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BE40E70B-0BAF-4586-B1FC-6016CED49C4A}" name="Tabella3" displayName="Tabella3" ref="A2:D22" totalsRowShown="0" headerRowDxfId="8">
  <autoFilter ref="A2:D22" xr:uid="{BE40E70B-0BAF-4586-B1FC-6016CED49C4A}"/>
  <tableColumns count="4">
    <tableColumn id="1" xr3:uid="{0E2A35CA-61A0-452C-824D-7C73C661DEA1}" name="Mag"/>
    <tableColumn id="2" xr3:uid="{E0C8F57F-82FA-4B52-8862-DB7DF63B5E5C}" name=" FieldY"/>
    <tableColumn id="3" xr3:uid="{634B3E34-E100-4637-BA07-9F081ABA788A}" name=" DiopA">
      <calculatedColumnFormula>'Foglio di supporto'!N4+'Foglio di supporto'!I59</calculatedColumnFormula>
    </tableColumn>
    <tableColumn id="4" xr3:uid="{0DB7B8ED-CABD-4803-96FA-49B3A6F55AAE}" name=" DiopB">
      <calculatedColumnFormula>'Foglio di supporto'!O4+'Foglio di supporto'!J59</calculatedColumnFormula>
    </tableColumn>
  </tableColumns>
  <tableStyleInfo name="TableStyleLight14"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82CB46C3-40B2-480A-AFFD-6974F6A86078}" name="Tabella4" displayName="Tabella4" ref="A2:D22" totalsRowShown="0" headerRowDxfId="7">
  <autoFilter ref="A2:D22" xr:uid="{82CB46C3-40B2-480A-AFFD-6974F6A86078}"/>
  <tableColumns count="4">
    <tableColumn id="1" xr3:uid="{8B1B3E18-54A0-40FA-BC1A-2FBBD69E4FFB}" name="Mag"/>
    <tableColumn id="2" xr3:uid="{E94EFC3A-8B89-4FB2-BF4B-BF141D859F91}" name=" FieldY"/>
    <tableColumn id="3" xr3:uid="{73714E8E-160D-4013-9B26-48F9CC193649}" name=" DiopA">
      <calculatedColumnFormula>'Foglio di supporto'!S4+'Foglio di supporto'!I59</calculatedColumnFormula>
    </tableColumn>
    <tableColumn id="4" xr3:uid="{729C8A74-A607-4F9B-835D-D2FE2EF774A3}" name=" DiopB">
      <calculatedColumnFormula>'Foglio di supporto'!T4+'Foglio di supporto'!J59</calculatedColumnFormula>
    </tableColumn>
  </tableColumns>
  <tableStyleInfo name="TableStyleLight14"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91A1679A-4244-4CB7-8D8D-9D3763F9298A}" name="Tabella5" displayName="Tabella5" ref="A2:D22" totalsRowShown="0" headerRowDxfId="6">
  <autoFilter ref="A2:D22" xr:uid="{91A1679A-4244-4CB7-8D8D-9D3763F9298A}"/>
  <tableColumns count="4">
    <tableColumn id="1" xr3:uid="{45FA2C0D-4529-4A67-9907-E1CEF80DECC0}" name="Mag"/>
    <tableColumn id="2" xr3:uid="{7919AF5B-2E8A-45E5-82FB-D844685DFD68}" name=" FieldY"/>
    <tableColumn id="3" xr3:uid="{DAC9132A-1651-49FE-A142-CA66FB3AF528}" name=" DiopA">
      <calculatedColumnFormula>'Foglio di supporto'!I29</calculatedColumnFormula>
    </tableColumn>
    <tableColumn id="4" xr3:uid="{23934CD9-9058-4985-9BCE-9400AF055740}" name=" DiopB">
      <calculatedColumnFormula>'Foglio di supporto'!J29</calculatedColumnFormula>
    </tableColumn>
  </tableColumns>
  <tableStyleInfo name="TableStyleLight14"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465AEC91-ED2C-430B-8A79-D39D89EDB392}" name="Tabella6" displayName="Tabella6" ref="A2:D22" totalsRowShown="0" headerRowDxfId="5">
  <autoFilter ref="A2:D22" xr:uid="{465AEC91-ED2C-430B-8A79-D39D89EDB392}"/>
  <tableColumns count="4">
    <tableColumn id="1" xr3:uid="{A5218B64-5728-4147-B157-60ACF77F0319}" name="Mag"/>
    <tableColumn id="2" xr3:uid="{9C160689-7297-42F0-BA0C-AC8D72EAA14E}" name=" FieldY"/>
    <tableColumn id="3" xr3:uid="{454A3411-AE81-4E69-8A28-75412A175A51}" name=" DiopA">
      <calculatedColumnFormula>'Foglio di supporto'!AD4+'Foglio di supporto'!I59</calculatedColumnFormula>
    </tableColumn>
    <tableColumn id="4" xr3:uid="{FAE0ADDA-628F-45F3-A6B9-BB2D943E6073}" name=" DiopB">
      <calculatedColumnFormula>'Foglio di supporto'!AE4+'Foglio di supporto'!J59</calculatedColumnFormula>
    </tableColumn>
  </tableColumns>
  <tableStyleInfo name="TableStyleLight14"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3B5D150F-1789-435E-8B23-5F3AC9C5DFFE}" name="Tabella7" displayName="Tabella7" ref="A2:D22" totalsRowShown="0" headerRowDxfId="4">
  <autoFilter ref="A2:D22" xr:uid="{3B5D150F-1789-435E-8B23-5F3AC9C5DFFE}"/>
  <tableColumns count="4">
    <tableColumn id="1" xr3:uid="{CEF71533-BAED-498C-9E2A-9197405EA5E1}" name="Mag"/>
    <tableColumn id="2" xr3:uid="{79502772-0769-4D47-8D99-0B9B88761EF6}" name=" FieldY"/>
    <tableColumn id="3" xr3:uid="{01F8794E-F6B8-4A27-B6BB-F08F850939A3}" name=" DiopA">
      <calculatedColumnFormula>'Foglio di supporto'!AI4+'Foglio di supporto'!I59</calculatedColumnFormula>
    </tableColumn>
    <tableColumn id="4" xr3:uid="{926704F8-0F53-4A96-BB9C-C08674F6308F}" name=" DiopB">
      <calculatedColumnFormula>'Foglio di supporto'!AJ4+'Foglio di supporto'!J59</calculatedColumnFormula>
    </tableColumn>
  </tableColumns>
  <tableStyleInfo name="TableStyleLight14"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8AC4D812-D3C9-47F9-9F57-258CC2300442}" name="Tabella8" displayName="Tabella8" ref="A2:D22" totalsRowShown="0" headerRowDxfId="3">
  <autoFilter ref="A2:D22" xr:uid="{8AC4D812-D3C9-47F9-9F57-258CC2300442}"/>
  <tableColumns count="4">
    <tableColumn id="1" xr3:uid="{1BDC6CCB-2604-47DC-A9C8-51DC099C03F3}" name="Mag"/>
    <tableColumn id="2" xr3:uid="{2D84C5F6-5E31-49DE-A8D1-D7E30FB0F25D}" name=" FieldY"/>
    <tableColumn id="3" xr3:uid="{2DEC0B5E-DA00-4560-B6FD-C915CE0B37A9}" name=" DiopA">
      <calculatedColumnFormula>'Foglio di supporto'!AO4+'Foglio di supporto'!I59</calculatedColumnFormula>
    </tableColumn>
    <tableColumn id="4" xr3:uid="{46E9EF56-8E48-4B1F-B3F0-439095D4FA9A}" name=" DiopB">
      <calculatedColumnFormula>'Foglio di supporto'!AP4+'Foglio di supporto'!J59</calculatedColumnFormula>
    </tableColumn>
  </tableColumns>
  <tableStyleInfo name="TableStyleLight14"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683DE99F-1C47-41E5-B5E9-479F72026BC7}" name="Tabella810" displayName="Tabella810" ref="A2:D22" totalsRowShown="0" headerRowDxfId="2">
  <autoFilter ref="A2:D22" xr:uid="{8AC4D812-D3C9-47F9-9F57-258CC2300442}"/>
  <tableColumns count="4">
    <tableColumn id="1" xr3:uid="{83990A32-C1AD-4C09-9419-42561FE6B9B6}" name="Mag"/>
    <tableColumn id="2" xr3:uid="{FF0C67BA-E53C-4BA7-AFBC-6C5DCF827A70}" name=" FieldY"/>
    <tableColumn id="3" xr3:uid="{71A9F784-C87B-49F7-B720-7879B0942DB8}" name=" DiopA" dataDxfId="1">
      <calculatedColumnFormula>'Foglio di supporto'!AU4+'Foglio di supporto'!I59</calculatedColumnFormula>
    </tableColumn>
    <tableColumn id="4" xr3:uid="{475ADC8B-0E1F-431E-A346-2B34F8239412}" name=" DiopB" dataDxfId="0">
      <calculatedColumnFormula>'Foglio di supporto'!AV4+'Foglio di supporto'!J59</calculatedColumnFormula>
    </tableColumn>
  </tableColumns>
  <tableStyleInfo name="TableStyleLight14" showFirstColumn="0" showLastColumn="0" showRowStripes="1" showColumnStripes="0"/>
</table>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printerSettings" Target="../printerSettings/printerSettings4.bin"/></Relationships>
</file>

<file path=xl/worksheets/_rels/sheet11.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printerSettings" Target="../printerSettings/printerSettings5.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table" Target="../tables/table1.xml"/></Relationships>
</file>

<file path=xl/worksheets/_rels/sheet4.xml.rels><?xml version="1.0" encoding="UTF-8" standalone="yes"?>
<Relationships xmlns="http://schemas.openxmlformats.org/package/2006/relationships"><Relationship Id="rId1" Type="http://schemas.openxmlformats.org/officeDocument/2006/relationships/table" Target="../tables/table2.xml"/></Relationships>
</file>

<file path=xl/worksheets/_rels/sheet5.xml.rels><?xml version="1.0" encoding="UTF-8" standalone="yes"?>
<Relationships xmlns="http://schemas.openxmlformats.org/package/2006/relationships"><Relationship Id="rId1" Type="http://schemas.openxmlformats.org/officeDocument/2006/relationships/table" Target="../tables/table3.xml"/></Relationships>
</file>

<file path=xl/worksheets/_rels/sheet6.xml.rels><?xml version="1.0" encoding="UTF-8" standalone="yes"?>
<Relationships xmlns="http://schemas.openxmlformats.org/package/2006/relationships"><Relationship Id="rId1" Type="http://schemas.openxmlformats.org/officeDocument/2006/relationships/table" Target="../tables/table4.xml"/></Relationships>
</file>

<file path=xl/worksheets/_rels/sheet7.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table" Target="../tables/table6.xml"/></Relationships>
</file>

<file path=xl/worksheets/_rels/sheet9.xml.rels><?xml version="1.0" encoding="UTF-8" standalone="yes"?>
<Relationships xmlns="http://schemas.openxmlformats.org/package/2006/relationships"><Relationship Id="rId1" Type="http://schemas.openxmlformats.org/officeDocument/2006/relationships/table" Target="../tables/table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950F65-250D-4614-8CB4-6F7B222998A1}">
  <dimension ref="B1:D21"/>
  <sheetViews>
    <sheetView workbookViewId="0">
      <selection activeCell="D1" sqref="D1"/>
    </sheetView>
  </sheetViews>
  <sheetFormatPr defaultRowHeight="15" x14ac:dyDescent="0.25"/>
  <cols>
    <col min="1" max="1" width="9.140625" style="4"/>
    <col min="2" max="2" width="137.5703125" style="4" customWidth="1"/>
    <col min="3" max="3" width="13.140625" style="4" customWidth="1"/>
    <col min="4" max="4" width="14.140625" style="4" customWidth="1"/>
    <col min="5" max="16384" width="9.140625" style="4"/>
  </cols>
  <sheetData>
    <row r="1" spans="2:4" x14ac:dyDescent="0.25">
      <c r="C1" s="22" t="s">
        <v>9</v>
      </c>
      <c r="D1" s="5">
        <v>3</v>
      </c>
    </row>
    <row r="2" spans="2:4" x14ac:dyDescent="0.25">
      <c r="C2" s="23" t="s">
        <v>10</v>
      </c>
      <c r="D2" s="6">
        <v>45160</v>
      </c>
    </row>
    <row r="9" spans="2:4" ht="21" x14ac:dyDescent="0.35">
      <c r="B9" s="7" t="s">
        <v>21</v>
      </c>
    </row>
    <row r="10" spans="2:4" x14ac:dyDescent="0.25">
      <c r="B10" s="8"/>
    </row>
    <row r="11" spans="2:4" s="10" customFormat="1" ht="15" customHeight="1" x14ac:dyDescent="0.25">
      <c r="B11" s="9" t="s">
        <v>27</v>
      </c>
    </row>
    <row r="12" spans="2:4" s="10" customFormat="1" x14ac:dyDescent="0.25">
      <c r="B12" s="9" t="s">
        <v>22</v>
      </c>
    </row>
    <row r="13" spans="2:4" s="10" customFormat="1" ht="15" customHeight="1" x14ac:dyDescent="0.25">
      <c r="B13" s="9" t="s">
        <v>39</v>
      </c>
    </row>
    <row r="14" spans="2:4" s="10" customFormat="1" x14ac:dyDescent="0.25">
      <c r="B14" s="9" t="s">
        <v>40</v>
      </c>
    </row>
    <row r="15" spans="2:4" s="10" customFormat="1" ht="15" customHeight="1" x14ac:dyDescent="0.25">
      <c r="B15" s="9" t="s">
        <v>26</v>
      </c>
    </row>
    <row r="16" spans="2:4" x14ac:dyDescent="0.25">
      <c r="B16" s="8"/>
    </row>
    <row r="17" spans="2:2" ht="30" x14ac:dyDescent="0.25">
      <c r="B17" s="9" t="s">
        <v>24</v>
      </c>
    </row>
    <row r="18" spans="2:2" x14ac:dyDescent="0.25">
      <c r="B18" s="9"/>
    </row>
    <row r="19" spans="2:2" ht="45" x14ac:dyDescent="0.25">
      <c r="B19" s="9" t="s">
        <v>23</v>
      </c>
    </row>
    <row r="20" spans="2:2" ht="15.75" thickBot="1" x14ac:dyDescent="0.3">
      <c r="B20" s="9"/>
    </row>
    <row r="21" spans="2:2" ht="30.75" thickBot="1" x14ac:dyDescent="0.3">
      <c r="B21" s="24" t="s">
        <v>25</v>
      </c>
    </row>
  </sheetData>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D22"/>
  <sheetViews>
    <sheetView workbookViewId="0">
      <selection activeCell="D31" sqref="D31"/>
    </sheetView>
  </sheetViews>
  <sheetFormatPr defaultRowHeight="15" x14ac:dyDescent="0.25"/>
  <sheetData>
    <row r="1" spans="1:4" ht="38.25" customHeight="1" x14ac:dyDescent="0.5">
      <c r="A1" s="3" t="s">
        <v>47</v>
      </c>
    </row>
    <row r="2" spans="1:4" x14ac:dyDescent="0.25">
      <c r="A2" s="1" t="s">
        <v>0</v>
      </c>
      <c r="B2" s="1" t="s">
        <v>1</v>
      </c>
      <c r="C2" s="1" t="s">
        <v>52</v>
      </c>
      <c r="D2" s="1" t="s">
        <v>53</v>
      </c>
    </row>
    <row r="3" spans="1:4" x14ac:dyDescent="0.25">
      <c r="A3">
        <v>0.18</v>
      </c>
      <c r="B3">
        <v>30.555599999999998</v>
      </c>
      <c r="C3">
        <f>'Foglio di supporto'!AO4+'Foglio di supporto'!I59</f>
        <v>-7.0978000000000003</v>
      </c>
      <c r="D3">
        <f>'Foglio di supporto'!AP4+'Foglio di supporto'!J59</f>
        <v>7.9935999999999998</v>
      </c>
    </row>
    <row r="4" spans="1:4" x14ac:dyDescent="0.25">
      <c r="A4">
        <v>0.19889999999999999</v>
      </c>
      <c r="B4">
        <v>27.645499999999998</v>
      </c>
      <c r="C4">
        <f>'Foglio di supporto'!AO5+'Foglio di supporto'!I60</f>
        <v>-4.9154040723981902</v>
      </c>
      <c r="D4">
        <f>'Foglio di supporto'!AP5+'Foglio di supporto'!J60</f>
        <v>7.1015250000000005</v>
      </c>
    </row>
    <row r="5" spans="1:4" x14ac:dyDescent="0.25">
      <c r="A5">
        <v>0.21790000000000001</v>
      </c>
      <c r="B5">
        <v>25.241499999999998</v>
      </c>
      <c r="C5">
        <f>'Foglio di supporto'!AO6+'Foglio di supporto'!I61</f>
        <v>-3.1113927489674142</v>
      </c>
      <c r="D5">
        <f>'Foglio di supporto'!AP6+'Foglio di supporto'!J61</f>
        <v>6.2066749999999997</v>
      </c>
    </row>
    <row r="6" spans="1:4" x14ac:dyDescent="0.25">
      <c r="A6">
        <v>0.23680000000000001</v>
      </c>
      <c r="B6">
        <v>23.222200000000001</v>
      </c>
      <c r="C6">
        <f>'Foglio di supporto'!AO7+'Foglio di supporto'!I62</f>
        <v>-1.6089114864864842</v>
      </c>
      <c r="D6">
        <f>'Foglio di supporto'!AP7+'Foglio di supporto'!J62</f>
        <v>5.3174000000000001</v>
      </c>
    </row>
    <row r="7" spans="1:4" x14ac:dyDescent="0.25">
      <c r="A7">
        <v>0.25580000000000003</v>
      </c>
      <c r="B7">
        <v>21.502099999999999</v>
      </c>
      <c r="C7">
        <f>'Foglio di supporto'!AO8+'Foglio di supporto'!I63</f>
        <v>-0.32491102423768414</v>
      </c>
      <c r="D7">
        <f>'Foglio di supporto'!AP8+'Foglio di supporto'!J63</f>
        <v>4.4244499999999993</v>
      </c>
    </row>
    <row r="8" spans="1:4" x14ac:dyDescent="0.25">
      <c r="A8">
        <v>0.2747</v>
      </c>
      <c r="B8">
        <v>20.019200000000001</v>
      </c>
      <c r="C8">
        <f>'Foglio di supporto'!AO9+'Foglio di supporto'!I64</f>
        <v>0.7741319621405176</v>
      </c>
      <c r="D8">
        <f>'Foglio di supporto'!AP9+'Foglio di supporto'!J64</f>
        <v>3.5364750000000007</v>
      </c>
    </row>
    <row r="9" spans="1:4" x14ac:dyDescent="0.25">
      <c r="A9">
        <v>0.29370000000000002</v>
      </c>
      <c r="B9">
        <v>18.727599999999999</v>
      </c>
      <c r="C9">
        <f>'Foglio di supporto'!AO10+'Foglio di supporto'!I65</f>
        <v>1.7353618998978566</v>
      </c>
      <c r="D9">
        <f>'Foglio di supporto'!AP10+'Foglio di supporto'!J65</f>
        <v>2.6443249999999998</v>
      </c>
    </row>
    <row r="10" spans="1:4" x14ac:dyDescent="0.25">
      <c r="A10">
        <v>0.31259999999999999</v>
      </c>
      <c r="B10">
        <v>17.592600000000001</v>
      </c>
      <c r="C10">
        <f>'Foglio di supporto'!AO11+'Foglio di supporto'!I66</f>
        <v>2.5747426103646833</v>
      </c>
      <c r="D10">
        <f>'Foglio di supporto'!AP11+'Foglio di supporto'!J66</f>
        <v>1.7571500000000015</v>
      </c>
    </row>
    <row r="11" spans="1:4" x14ac:dyDescent="0.25">
      <c r="A11">
        <v>0.33160000000000001</v>
      </c>
      <c r="B11">
        <v>16.587299999999999</v>
      </c>
      <c r="C11">
        <f>'Foglio di supporto'!AO12+'Foglio di supporto'!I67</f>
        <v>3.321707840772016</v>
      </c>
      <c r="D11">
        <f>'Foglio di supporto'!AP12+'Foglio di supporto'!J67</f>
        <v>0.8655000000000006</v>
      </c>
    </row>
    <row r="12" spans="1:4" x14ac:dyDescent="0.25">
      <c r="A12">
        <v>0.35049999999999998</v>
      </c>
      <c r="B12">
        <v>15.6907</v>
      </c>
      <c r="C12">
        <f>'Foglio di supporto'!AO13+'Foglio di supporto'!I68</f>
        <v>3.9838636233951492</v>
      </c>
      <c r="D12">
        <f>'Foglio di supporto'!AP13+'Foglio di supporto'!J68</f>
        <v>-2.1374999999995953E-2</v>
      </c>
    </row>
    <row r="13" spans="1:4" x14ac:dyDescent="0.25">
      <c r="A13">
        <v>0.3695</v>
      </c>
      <c r="B13">
        <v>14.885999999999999</v>
      </c>
      <c r="C13">
        <f>'Foglio di supporto'!AO14+'Foglio di supporto'!I69</f>
        <v>4.5810912043301757</v>
      </c>
      <c r="D13">
        <f>'Foglio di supporto'!AP14+'Foglio di supporto'!J69</f>
        <v>-0.91272499999999679</v>
      </c>
    </row>
    <row r="14" spans="1:4" x14ac:dyDescent="0.25">
      <c r="A14">
        <v>0.38840000000000002</v>
      </c>
      <c r="B14">
        <v>14.1599</v>
      </c>
      <c r="C14">
        <f>'Foglio di supporto'!AO15+'Foglio di supporto'!I70</f>
        <v>5.1168996910401665</v>
      </c>
      <c r="D14">
        <f>'Foglio di supporto'!AP15+'Foglio di supporto'!J70</f>
        <v>-1.7994999999999988</v>
      </c>
    </row>
    <row r="15" spans="1:4" x14ac:dyDescent="0.25">
      <c r="A15">
        <v>0.40739999999999998</v>
      </c>
      <c r="B15">
        <v>13.501300000000001</v>
      </c>
      <c r="C15">
        <f>'Foglio di supporto'!AO16+'Foglio di supporto'!I71</f>
        <v>5.6053513991163477</v>
      </c>
      <c r="D15">
        <f>'Foglio di supporto'!AP16+'Foglio di supporto'!J71</f>
        <v>-2.6908499999999962</v>
      </c>
    </row>
    <row r="16" spans="1:4" x14ac:dyDescent="0.25">
      <c r="A16">
        <v>0.42630000000000001</v>
      </c>
      <c r="B16">
        <v>12.901199999999999</v>
      </c>
      <c r="C16">
        <f>'Foglio di supporto'!AO17+'Foglio di supporto'!I72</f>
        <v>6.0477732582688262</v>
      </c>
      <c r="D16">
        <f>'Foglio di supporto'!AP17+'Foglio di supporto'!J72</f>
        <v>-3.5775249999999978</v>
      </c>
    </row>
    <row r="17" spans="1:4" x14ac:dyDescent="0.25">
      <c r="A17">
        <v>0.44529999999999997</v>
      </c>
      <c r="B17">
        <v>12.3522</v>
      </c>
      <c r="C17">
        <f>'Foglio di supporto'!AO18+'Foglio di supporto'!I73</f>
        <v>6.4545913766000451</v>
      </c>
      <c r="D17">
        <f>'Foglio di supporto'!AP18+'Foglio di supporto'!J73</f>
        <v>-4.4688749999999953</v>
      </c>
    </row>
    <row r="18" spans="1:4" x14ac:dyDescent="0.25">
      <c r="A18">
        <v>0.4642</v>
      </c>
      <c r="B18">
        <v>11.848100000000001</v>
      </c>
      <c r="C18">
        <f>'Foglio di supporto'!AO19+'Foglio di supporto'!I74</f>
        <v>6.8262363205514873</v>
      </c>
      <c r="D18">
        <f>'Foglio di supporto'!AP19+'Foglio di supporto'!J74</f>
        <v>-5.3557499999999978</v>
      </c>
    </row>
    <row r="19" spans="1:4" x14ac:dyDescent="0.25">
      <c r="A19">
        <v>0.48320000000000002</v>
      </c>
      <c r="B19">
        <v>11.3834</v>
      </c>
      <c r="C19">
        <f>'Foglio di supporto'!AO20+'Foglio di supporto'!I75</f>
        <v>7.1703062913907303</v>
      </c>
      <c r="D19">
        <f>'Foglio di supporto'!AP20+'Foglio di supporto'!J75</f>
        <v>-6.2471999999999985</v>
      </c>
    </row>
    <row r="20" spans="1:4" x14ac:dyDescent="0.25">
      <c r="A20">
        <v>0.50209999999999999</v>
      </c>
      <c r="B20">
        <v>10.953900000000001</v>
      </c>
      <c r="C20">
        <f>'Foglio di supporto'!AO21+'Foglio di supporto'!I76</f>
        <v>7.486568193586935</v>
      </c>
      <c r="D20">
        <f>'Foglio di supporto'!AP21+'Foglio di supporto'!J76</f>
        <v>-7.134274999999997</v>
      </c>
    </row>
    <row r="21" spans="1:4" x14ac:dyDescent="0.25">
      <c r="A21">
        <v>0.52110000000000001</v>
      </c>
      <c r="B21">
        <v>10.5556</v>
      </c>
      <c r="C21">
        <f>'Foglio di supporto'!AO22+'Foglio di supporto'!I77</f>
        <v>7.781332124352331</v>
      </c>
      <c r="D21">
        <f>'Foglio di supporto'!AP22+'Foglio di supporto'!J77</f>
        <v>-8.0259249999999973</v>
      </c>
    </row>
    <row r="22" spans="1:4" x14ac:dyDescent="0.25">
      <c r="A22">
        <v>0.54</v>
      </c>
      <c r="B22">
        <v>10.1852</v>
      </c>
      <c r="C22">
        <f>'Foglio di supporto'!AO23+'Foglio di supporto'!I78</f>
        <v>8.053799999999999</v>
      </c>
      <c r="D22">
        <f>'Foglio di supporto'!AP23+'Foglio di supporto'!J78</f>
        <v>-8.9131999999999998</v>
      </c>
    </row>
  </sheetData>
  <pageMargins left="0.7" right="0.7" top="0.75" bottom="0.75" header="0.3" footer="0.3"/>
  <pageSetup paperSize="9" orientation="portrait" r:id="rId1"/>
  <tableParts count="1">
    <tablePart r:id="rId2"/>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84AB93-1175-437A-AAF8-1797847EFE6D}">
  <dimension ref="A1:D22"/>
  <sheetViews>
    <sheetView workbookViewId="0">
      <selection activeCell="D4" sqref="D4"/>
    </sheetView>
  </sheetViews>
  <sheetFormatPr defaultRowHeight="15" x14ac:dyDescent="0.25"/>
  <sheetData>
    <row r="1" spans="1:4" ht="38.25" customHeight="1" x14ac:dyDescent="0.5">
      <c r="A1" s="3" t="s">
        <v>55</v>
      </c>
    </row>
    <row r="2" spans="1:4" x14ac:dyDescent="0.25">
      <c r="A2" s="1" t="s">
        <v>0</v>
      </c>
      <c r="B2" s="1" t="s">
        <v>1</v>
      </c>
      <c r="C2" s="1" t="s">
        <v>52</v>
      </c>
      <c r="D2" s="1" t="s">
        <v>53</v>
      </c>
    </row>
    <row r="3" spans="1:4" x14ac:dyDescent="0.25">
      <c r="A3">
        <v>0.18</v>
      </c>
      <c r="B3">
        <v>30.555599999999998</v>
      </c>
      <c r="C3">
        <f>'Foglio di supporto'!AU4+'Foglio di supporto'!I59</f>
        <v>-7.1656000000000004</v>
      </c>
      <c r="D3">
        <f>'Foglio di supporto'!AV4+'Foglio di supporto'!J59</f>
        <v>7.9555999999999996</v>
      </c>
    </row>
    <row r="4" spans="1:4" x14ac:dyDescent="0.25">
      <c r="A4">
        <v>0.19889999999999999</v>
      </c>
      <c r="B4">
        <v>27.645499999999998</v>
      </c>
      <c r="C4">
        <f>'Foglio di supporto'!AU5+'Foglio di supporto'!I60</f>
        <v>-4.98370407239819</v>
      </c>
      <c r="D4">
        <f>'Foglio di supporto'!AV5+'Foglio di supporto'!J60</f>
        <v>7.0542250000000006</v>
      </c>
    </row>
    <row r="5" spans="1:4" x14ac:dyDescent="0.25">
      <c r="A5">
        <v>0.21790000000000001</v>
      </c>
      <c r="B5">
        <v>25.241499999999998</v>
      </c>
      <c r="C5">
        <f>'Foglio di supporto'!AU6+'Foglio di supporto'!I61</f>
        <v>-3.1832927489674141</v>
      </c>
      <c r="D5">
        <f>'Foglio di supporto'!AV6+'Foglio di supporto'!J61</f>
        <v>6.1506750000000006</v>
      </c>
    </row>
    <row r="6" spans="1:4" x14ac:dyDescent="0.25">
      <c r="A6">
        <v>0.23680000000000001</v>
      </c>
      <c r="B6">
        <v>23.222200000000001</v>
      </c>
      <c r="C6">
        <f>'Foglio di supporto'!AU7+'Foglio di supporto'!I62</f>
        <v>-1.685411486486484</v>
      </c>
      <c r="D6">
        <f>'Foglio di supporto'!AV7+'Foglio di supporto'!J62</f>
        <v>5.2532000000000005</v>
      </c>
    </row>
    <row r="7" spans="1:4" x14ac:dyDescent="0.25">
      <c r="A7">
        <v>0.25580000000000003</v>
      </c>
      <c r="B7">
        <v>21.502099999999999</v>
      </c>
      <c r="C7">
        <f>'Foglio di supporto'!AU8+'Foglio di supporto'!I63</f>
        <v>-0.40641102423768416</v>
      </c>
      <c r="D7">
        <f>'Foglio di supporto'!AV8+'Foglio di supporto'!J63</f>
        <v>4.3522499999999997</v>
      </c>
    </row>
    <row r="8" spans="1:4" x14ac:dyDescent="0.25">
      <c r="A8">
        <v>0.2747</v>
      </c>
      <c r="B8">
        <v>20.019200000000001</v>
      </c>
      <c r="C8">
        <f>'Foglio di supporto'!AU9+'Foglio di supporto'!I64</f>
        <v>0.68773196214051757</v>
      </c>
      <c r="D8">
        <f>'Foglio di supporto'!AV9+'Foglio di supporto'!J64</f>
        <v>3.4564750000000006</v>
      </c>
    </row>
    <row r="9" spans="1:4" x14ac:dyDescent="0.25">
      <c r="A9">
        <v>0.29370000000000002</v>
      </c>
      <c r="B9">
        <v>18.727599999999999</v>
      </c>
      <c r="C9">
        <f>'Foglio di supporto'!AU10+'Foglio di supporto'!I65</f>
        <v>1.6443618998978564</v>
      </c>
      <c r="D9">
        <f>'Foglio di supporto'!AV10+'Foglio di supporto'!J65</f>
        <v>2.5567250000000001</v>
      </c>
    </row>
    <row r="10" spans="1:4" x14ac:dyDescent="0.25">
      <c r="A10">
        <v>0.31259999999999999</v>
      </c>
      <c r="B10">
        <v>17.592600000000001</v>
      </c>
      <c r="C10">
        <f>'Foglio di supporto'!AU11+'Foglio di supporto'!I66</f>
        <v>2.4794426103646834</v>
      </c>
      <c r="D10">
        <f>'Foglio di supporto'!AV11+'Foglio di supporto'!J66</f>
        <v>1.6619500000000014</v>
      </c>
    </row>
    <row r="11" spans="1:4" x14ac:dyDescent="0.25">
      <c r="A11">
        <v>0.33160000000000001</v>
      </c>
      <c r="B11">
        <v>16.587299999999999</v>
      </c>
      <c r="C11">
        <f>'Foglio di supporto'!AU12+'Foglio di supporto'!I67</f>
        <v>3.2222078407720161</v>
      </c>
      <c r="D11">
        <f>'Foglio di supporto'!AV12+'Foglio di supporto'!J67</f>
        <v>0.76280000000000059</v>
      </c>
    </row>
    <row r="12" spans="1:4" x14ac:dyDescent="0.25">
      <c r="A12">
        <v>0.35049999999999998</v>
      </c>
      <c r="B12">
        <v>15.6907</v>
      </c>
      <c r="C12">
        <f>'Foglio di supporto'!AU13+'Foglio di supporto'!I68</f>
        <v>3.8806636233951495</v>
      </c>
      <c r="D12">
        <f>'Foglio di supporto'!AV13+'Foglio di supporto'!J68</f>
        <v>-0.13147499999999598</v>
      </c>
    </row>
    <row r="13" spans="1:4" x14ac:dyDescent="0.25">
      <c r="A13">
        <v>0.3695</v>
      </c>
      <c r="B13">
        <v>14.885999999999999</v>
      </c>
      <c r="C13">
        <f>'Foglio di supporto'!AU14+'Foglio di supporto'!I69</f>
        <v>4.4744912043301754</v>
      </c>
      <c r="D13">
        <f>'Foglio di supporto'!AV14+'Foglio di supporto'!J69</f>
        <v>-1.0302249999999971</v>
      </c>
    </row>
    <row r="14" spans="1:4" x14ac:dyDescent="0.25">
      <c r="A14">
        <v>0.38840000000000002</v>
      </c>
      <c r="B14">
        <v>14.1599</v>
      </c>
      <c r="C14">
        <f>'Foglio di supporto'!AU15+'Foglio di supporto'!I70</f>
        <v>5.0070996910401657</v>
      </c>
      <c r="D14">
        <f>'Foglio di supporto'!AV15+'Foglio di supporto'!J70</f>
        <v>-1.924399999999999</v>
      </c>
    </row>
    <row r="15" spans="1:4" x14ac:dyDescent="0.25">
      <c r="A15">
        <v>0.40739999999999998</v>
      </c>
      <c r="B15">
        <v>13.501300000000001</v>
      </c>
      <c r="C15">
        <f>'Foglio di supporto'!AU16+'Foglio di supporto'!I71</f>
        <v>5.4925513991163477</v>
      </c>
      <c r="D15">
        <f>'Foglio di supporto'!AV16+'Foglio di supporto'!J71</f>
        <v>-2.8230499999999963</v>
      </c>
    </row>
    <row r="16" spans="1:4" x14ac:dyDescent="0.25">
      <c r="A16">
        <v>0.42630000000000001</v>
      </c>
      <c r="B16">
        <v>12.901199999999999</v>
      </c>
      <c r="C16">
        <f>'Foglio di supporto'!AU17+'Foglio di supporto'!I72</f>
        <v>5.9322732582688262</v>
      </c>
      <c r="D16">
        <f>'Foglio di supporto'!AV17+'Foglio di supporto'!J72</f>
        <v>-3.717124999999998</v>
      </c>
    </row>
    <row r="17" spans="1:4" x14ac:dyDescent="0.25">
      <c r="A17">
        <v>0.44529999999999997</v>
      </c>
      <c r="B17">
        <v>12.3522</v>
      </c>
      <c r="C17">
        <f>'Foglio di supporto'!AU18+'Foglio di supporto'!I73</f>
        <v>6.3365913766000448</v>
      </c>
      <c r="D17">
        <f>'Foglio di supporto'!AV18+'Foglio di supporto'!J73</f>
        <v>-4.6158749999999955</v>
      </c>
    </row>
    <row r="18" spans="1:4" x14ac:dyDescent="0.25">
      <c r="A18">
        <v>0.4642</v>
      </c>
      <c r="B18">
        <v>11.848100000000001</v>
      </c>
      <c r="C18">
        <f>'Foglio di supporto'!AU19+'Foglio di supporto'!I74</f>
        <v>6.7057363205514875</v>
      </c>
      <c r="D18">
        <f>'Foglio di supporto'!AV19+'Foglio di supporto'!J74</f>
        <v>-5.5101499999999977</v>
      </c>
    </row>
    <row r="19" spans="1:4" x14ac:dyDescent="0.25">
      <c r="A19">
        <v>0.48320000000000002</v>
      </c>
      <c r="B19">
        <v>11.3834</v>
      </c>
      <c r="C19">
        <f>'Foglio di supporto'!AU20+'Foglio di supporto'!I75</f>
        <v>7.0476062913907302</v>
      </c>
      <c r="D19">
        <f>'Foglio di supporto'!AV20+'Foglio di supporto'!J75</f>
        <v>-6.4089999999999989</v>
      </c>
    </row>
    <row r="20" spans="1:4" x14ac:dyDescent="0.25">
      <c r="A20">
        <v>0.50209999999999999</v>
      </c>
      <c r="B20">
        <v>10.953900000000001</v>
      </c>
      <c r="C20">
        <f>'Foglio di supporto'!AU21+'Foglio di supporto'!I76</f>
        <v>7.3616681935869348</v>
      </c>
      <c r="D20">
        <f>'Foglio di supporto'!AV21+'Foglio di supporto'!J76</f>
        <v>-7.3035749999999968</v>
      </c>
    </row>
    <row r="21" spans="1:4" x14ac:dyDescent="0.25">
      <c r="A21">
        <v>0.52110000000000001</v>
      </c>
      <c r="B21">
        <v>10.5556</v>
      </c>
      <c r="C21">
        <f>'Foglio di supporto'!AU22+'Foglio di supporto'!I77</f>
        <v>7.6545321243523317</v>
      </c>
      <c r="D21">
        <f>'Foglio di supporto'!AV22+'Foglio di supporto'!J77</f>
        <v>-8.2027249999999974</v>
      </c>
    </row>
    <row r="22" spans="1:4" x14ac:dyDescent="0.25">
      <c r="A22">
        <v>0.54</v>
      </c>
      <c r="B22">
        <v>10.1852</v>
      </c>
      <c r="C22">
        <f>'Foglio di supporto'!AU23+'Foglio di supporto'!I78</f>
        <v>7.9250999999999987</v>
      </c>
      <c r="D22">
        <f>'Foglio di supporto'!AV23+'Foglio di supporto'!J78</f>
        <v>-9.0974999999999984</v>
      </c>
    </row>
  </sheetData>
  <pageMargins left="0.7" right="0.7" top="0.75" bottom="0.75" header="0.3" footer="0.3"/>
  <pageSetup paperSize="9" orientation="portrait" r:id="rId1"/>
  <tableParts count="1">
    <tablePart r:id="rId2"/>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5BF805-00A8-4182-8F19-2942C5BB02D6}">
  <dimension ref="A1:AV78"/>
  <sheetViews>
    <sheetView workbookViewId="0">
      <selection activeCell="C4" sqref="C4"/>
    </sheetView>
  </sheetViews>
  <sheetFormatPr defaultRowHeight="15" x14ac:dyDescent="0.25"/>
  <cols>
    <col min="9" max="9" width="12.85546875" customWidth="1"/>
    <col min="11" max="11" width="11.140625" customWidth="1"/>
    <col min="12" max="12" width="12.140625" customWidth="1"/>
    <col min="13" max="13" width="13.7109375" customWidth="1"/>
    <col min="20" max="20" width="10.140625" customWidth="1"/>
    <col min="21" max="21" width="15.7109375" customWidth="1"/>
    <col min="29" max="29" width="15.5703125" customWidth="1"/>
  </cols>
  <sheetData>
    <row r="1" spans="1:48" ht="33.75" x14ac:dyDescent="0.5">
      <c r="U1" s="3" t="s">
        <v>51</v>
      </c>
    </row>
    <row r="2" spans="1:48" ht="38.25" customHeight="1" x14ac:dyDescent="0.5">
      <c r="A2" s="3" t="s">
        <v>54</v>
      </c>
      <c r="G2" s="3" t="s">
        <v>44</v>
      </c>
      <c r="L2" s="3" t="s">
        <v>43</v>
      </c>
      <c r="Q2" s="3" t="s">
        <v>42</v>
      </c>
      <c r="V2" s="3" t="s">
        <v>41</v>
      </c>
      <c r="AB2" s="3" t="s">
        <v>45</v>
      </c>
      <c r="AG2" s="3" t="s">
        <v>46</v>
      </c>
      <c r="AM2" s="3" t="s">
        <v>47</v>
      </c>
      <c r="AS2" s="3" t="s">
        <v>55</v>
      </c>
    </row>
    <row r="3" spans="1:48" x14ac:dyDescent="0.25">
      <c r="A3" s="1" t="s">
        <v>0</v>
      </c>
      <c r="B3" s="1" t="s">
        <v>1</v>
      </c>
      <c r="C3" s="1" t="s">
        <v>2</v>
      </c>
      <c r="D3" s="1" t="s">
        <v>3</v>
      </c>
      <c r="G3" s="1" t="s">
        <v>0</v>
      </c>
      <c r="H3" s="1" t="s">
        <v>1</v>
      </c>
      <c r="I3" s="1" t="s">
        <v>2</v>
      </c>
      <c r="J3" s="1" t="s">
        <v>3</v>
      </c>
      <c r="L3" s="1" t="s">
        <v>0</v>
      </c>
      <c r="M3" s="1" t="s">
        <v>1</v>
      </c>
      <c r="N3" s="1" t="s">
        <v>2</v>
      </c>
      <c r="O3" s="1" t="s">
        <v>3</v>
      </c>
      <c r="Q3" s="1" t="s">
        <v>0</v>
      </c>
      <c r="R3" s="1" t="s">
        <v>1</v>
      </c>
      <c r="S3" s="1" t="s">
        <v>2</v>
      </c>
      <c r="T3" s="1" t="s">
        <v>3</v>
      </c>
      <c r="V3" s="1" t="s">
        <v>0</v>
      </c>
      <c r="W3" s="1" t="s">
        <v>1</v>
      </c>
      <c r="X3" s="1" t="s">
        <v>2</v>
      </c>
      <c r="Y3" s="1" t="s">
        <v>3</v>
      </c>
      <c r="AB3" s="1" t="s">
        <v>0</v>
      </c>
      <c r="AC3" s="1" t="s">
        <v>1</v>
      </c>
      <c r="AD3" s="1" t="s">
        <v>2</v>
      </c>
      <c r="AE3" s="1" t="s">
        <v>3</v>
      </c>
      <c r="AG3" s="1" t="s">
        <v>0</v>
      </c>
      <c r="AH3" s="1" t="s">
        <v>1</v>
      </c>
      <c r="AI3" s="1" t="s">
        <v>2</v>
      </c>
      <c r="AJ3" s="1" t="s">
        <v>3</v>
      </c>
      <c r="AM3" s="1" t="s">
        <v>0</v>
      </c>
      <c r="AN3" s="1" t="s">
        <v>1</v>
      </c>
      <c r="AO3" s="1" t="s">
        <v>2</v>
      </c>
      <c r="AP3" s="1" t="s">
        <v>3</v>
      </c>
      <c r="AS3" s="1" t="s">
        <v>0</v>
      </c>
      <c r="AT3" s="1" t="s">
        <v>1</v>
      </c>
      <c r="AU3" s="1" t="s">
        <v>2</v>
      </c>
      <c r="AV3" s="1" t="s">
        <v>3</v>
      </c>
    </row>
    <row r="4" spans="1:48" x14ac:dyDescent="0.25">
      <c r="A4">
        <v>0.18</v>
      </c>
      <c r="B4">
        <v>30.555599999999998</v>
      </c>
      <c r="C4">
        <v>-7.1604000000000001</v>
      </c>
      <c r="D4">
        <v>7.9424999999999999</v>
      </c>
      <c r="G4">
        <v>0.18</v>
      </c>
      <c r="H4">
        <v>30.555599999999998</v>
      </c>
      <c r="I4">
        <v>-7.2229000000000001</v>
      </c>
      <c r="J4">
        <v>7.9020999999999999</v>
      </c>
      <c r="L4">
        <v>0.18</v>
      </c>
      <c r="M4">
        <v>30.555599999999998</v>
      </c>
      <c r="N4">
        <v>-7.2858999999999998</v>
      </c>
      <c r="O4">
        <v>7.8619000000000003</v>
      </c>
      <c r="Q4">
        <v>0.18</v>
      </c>
      <c r="R4">
        <v>30.555599999999998</v>
      </c>
      <c r="S4">
        <v>-7.3495999999999997</v>
      </c>
      <c r="T4">
        <v>7.8220999999999998</v>
      </c>
      <c r="V4">
        <v>0.18</v>
      </c>
      <c r="W4">
        <v>30.555599999999998</v>
      </c>
      <c r="X4">
        <v>-7.4138999999999999</v>
      </c>
      <c r="Y4">
        <v>7.7824999999999998</v>
      </c>
      <c r="AB4">
        <v>0.18</v>
      </c>
      <c r="AC4">
        <v>30.555599999999998</v>
      </c>
      <c r="AD4">
        <v>-7.4790000000000001</v>
      </c>
      <c r="AE4">
        <v>7.7432999999999996</v>
      </c>
      <c r="AG4">
        <v>0.18</v>
      </c>
      <c r="AH4">
        <v>30.555599999999998</v>
      </c>
      <c r="AI4">
        <v>-7.5449000000000002</v>
      </c>
      <c r="AJ4">
        <v>7.7045000000000003</v>
      </c>
      <c r="AM4">
        <v>0.18</v>
      </c>
      <c r="AN4">
        <v>30.555599999999998</v>
      </c>
      <c r="AO4">
        <v>-7.6116999999999999</v>
      </c>
      <c r="AP4">
        <v>7.6661000000000001</v>
      </c>
      <c r="AS4">
        <v>0.18</v>
      </c>
      <c r="AT4">
        <v>30.555599999999998</v>
      </c>
      <c r="AU4">
        <v>-7.6795</v>
      </c>
      <c r="AV4">
        <v>7.6280999999999999</v>
      </c>
    </row>
    <row r="5" spans="1:48" x14ac:dyDescent="0.25">
      <c r="A5">
        <v>0.19889999999999999</v>
      </c>
      <c r="B5">
        <v>27.645499999999998</v>
      </c>
      <c r="C5">
        <v>-4.9546999999999999</v>
      </c>
      <c r="D5">
        <v>7.1257000000000001</v>
      </c>
      <c r="G5">
        <v>0.19889999999999999</v>
      </c>
      <c r="H5">
        <v>27.645499999999998</v>
      </c>
      <c r="I5">
        <v>-5.0218999999999996</v>
      </c>
      <c r="J5">
        <v>7.0766</v>
      </c>
      <c r="L5">
        <v>0.19889999999999999</v>
      </c>
      <c r="M5">
        <v>27.645499999999998</v>
      </c>
      <c r="N5">
        <v>-5.0890000000000004</v>
      </c>
      <c r="O5">
        <v>7.0277000000000003</v>
      </c>
      <c r="Q5">
        <v>0.19889999999999999</v>
      </c>
      <c r="R5">
        <v>27.645499999999998</v>
      </c>
      <c r="S5">
        <v>-5.1562999999999999</v>
      </c>
      <c r="T5">
        <v>6.9790000000000001</v>
      </c>
      <c r="V5">
        <v>0.19889999999999999</v>
      </c>
      <c r="W5">
        <v>27.645499999999998</v>
      </c>
      <c r="X5">
        <v>-5.2236000000000002</v>
      </c>
      <c r="Y5">
        <v>6.9305000000000003</v>
      </c>
      <c r="AB5">
        <v>0.19889999999999999</v>
      </c>
      <c r="AC5">
        <v>27.645499999999998</v>
      </c>
      <c r="AD5">
        <v>-5.2911000000000001</v>
      </c>
      <c r="AE5">
        <v>6.8822999999999999</v>
      </c>
      <c r="AG5">
        <v>0.19889999999999999</v>
      </c>
      <c r="AH5">
        <v>27.645499999999998</v>
      </c>
      <c r="AI5">
        <v>-5.3589000000000002</v>
      </c>
      <c r="AJ5">
        <v>6.8343999999999996</v>
      </c>
      <c r="AK5" s="1"/>
      <c r="AM5">
        <v>0.19889999999999999</v>
      </c>
      <c r="AN5">
        <v>27.645499999999998</v>
      </c>
      <c r="AO5">
        <v>-5.4268999999999998</v>
      </c>
      <c r="AP5">
        <v>6.7866999999999997</v>
      </c>
      <c r="AS5">
        <v>0.19889999999999999</v>
      </c>
      <c r="AT5">
        <v>27.645499999999998</v>
      </c>
      <c r="AU5">
        <v>-5.4951999999999996</v>
      </c>
      <c r="AV5">
        <v>6.7393999999999998</v>
      </c>
    </row>
    <row r="6" spans="1:48" x14ac:dyDescent="0.25">
      <c r="A6">
        <v>0.21790000000000001</v>
      </c>
      <c r="B6">
        <v>25.241499999999998</v>
      </c>
      <c r="C6">
        <v>-3.0954000000000002</v>
      </c>
      <c r="D6">
        <v>6.3071999999999999</v>
      </c>
      <c r="G6">
        <v>0.21790000000000001</v>
      </c>
      <c r="H6">
        <v>25.241499999999998</v>
      </c>
      <c r="I6">
        <v>-3.1684999999999999</v>
      </c>
      <c r="J6">
        <v>6.2497999999999996</v>
      </c>
      <c r="L6">
        <v>0.21790000000000001</v>
      </c>
      <c r="M6">
        <v>25.241499999999998</v>
      </c>
      <c r="N6">
        <v>-3.2414000000000001</v>
      </c>
      <c r="O6">
        <v>6.1924999999999999</v>
      </c>
      <c r="Q6">
        <v>0.21790000000000001</v>
      </c>
      <c r="R6">
        <v>25.241499999999998</v>
      </c>
      <c r="S6">
        <v>-3.3140999999999998</v>
      </c>
      <c r="T6">
        <v>6.1353999999999997</v>
      </c>
      <c r="V6">
        <v>0.21790000000000001</v>
      </c>
      <c r="W6">
        <v>25.241499999999998</v>
      </c>
      <c r="X6">
        <v>-3.3864999999999998</v>
      </c>
      <c r="Y6">
        <v>6.0785</v>
      </c>
      <c r="AB6">
        <v>0.21790000000000001</v>
      </c>
      <c r="AC6">
        <v>25.241499999999998</v>
      </c>
      <c r="AD6">
        <v>-3.4586999999999999</v>
      </c>
      <c r="AE6">
        <v>6.0217999999999998</v>
      </c>
      <c r="AG6">
        <v>0.21790000000000001</v>
      </c>
      <c r="AH6">
        <v>25.241499999999998</v>
      </c>
      <c r="AI6">
        <v>-3.5308000000000002</v>
      </c>
      <c r="AJ6">
        <v>5.9653</v>
      </c>
      <c r="AM6">
        <v>0.21790000000000001</v>
      </c>
      <c r="AN6">
        <v>25.241499999999998</v>
      </c>
      <c r="AO6">
        <v>-3.6027</v>
      </c>
      <c r="AP6">
        <v>5.9090999999999996</v>
      </c>
      <c r="AS6">
        <v>0.21790000000000001</v>
      </c>
      <c r="AT6">
        <v>25.241499999999998</v>
      </c>
      <c r="AU6">
        <v>-3.6745999999999999</v>
      </c>
      <c r="AV6">
        <v>5.8531000000000004</v>
      </c>
    </row>
    <row r="7" spans="1:48" x14ac:dyDescent="0.25">
      <c r="A7">
        <v>0.23680000000000001</v>
      </c>
      <c r="B7">
        <v>23.222200000000001</v>
      </c>
      <c r="C7">
        <v>-1.5175000000000001</v>
      </c>
      <c r="D7">
        <v>5.4867999999999997</v>
      </c>
      <c r="G7">
        <v>0.23680000000000001</v>
      </c>
      <c r="H7">
        <v>23.222200000000001</v>
      </c>
      <c r="I7">
        <v>-1.5971</v>
      </c>
      <c r="J7">
        <v>5.4212999999999996</v>
      </c>
      <c r="L7">
        <v>0.23680000000000001</v>
      </c>
      <c r="M7">
        <v>23.222200000000001</v>
      </c>
      <c r="N7">
        <v>-1.6761999999999999</v>
      </c>
      <c r="O7">
        <v>5.3559000000000001</v>
      </c>
      <c r="Q7">
        <v>0.23680000000000001</v>
      </c>
      <c r="R7">
        <v>23.222200000000001</v>
      </c>
      <c r="S7">
        <v>-1.7546999999999999</v>
      </c>
      <c r="T7">
        <v>5.2907000000000002</v>
      </c>
      <c r="V7">
        <v>0.23680000000000001</v>
      </c>
      <c r="W7">
        <v>23.222200000000001</v>
      </c>
      <c r="X7">
        <v>-1.8328</v>
      </c>
      <c r="Y7">
        <v>5.2256999999999998</v>
      </c>
      <c r="AB7">
        <v>0.23680000000000001</v>
      </c>
      <c r="AC7">
        <v>23.222200000000001</v>
      </c>
      <c r="AD7">
        <v>-1.9105000000000001</v>
      </c>
      <c r="AE7">
        <v>5.1608000000000001</v>
      </c>
      <c r="AG7">
        <v>0.23680000000000001</v>
      </c>
      <c r="AH7">
        <v>23.222200000000001</v>
      </c>
      <c r="AI7">
        <v>-1.9877</v>
      </c>
      <c r="AJ7">
        <v>5.0960999999999999</v>
      </c>
      <c r="AM7">
        <v>0.23680000000000001</v>
      </c>
      <c r="AN7">
        <v>23.222200000000001</v>
      </c>
      <c r="AO7">
        <v>-2.0646</v>
      </c>
      <c r="AP7">
        <v>5.0316999999999998</v>
      </c>
      <c r="AS7">
        <v>0.23680000000000001</v>
      </c>
      <c r="AT7">
        <v>23.222200000000001</v>
      </c>
      <c r="AU7">
        <v>-2.1410999999999998</v>
      </c>
      <c r="AV7">
        <v>4.9675000000000002</v>
      </c>
    </row>
    <row r="8" spans="1:48" x14ac:dyDescent="0.25">
      <c r="A8">
        <v>0.25580000000000003</v>
      </c>
      <c r="B8">
        <v>21.502099999999999</v>
      </c>
      <c r="C8">
        <v>-0.16719999999999999</v>
      </c>
      <c r="D8">
        <v>4.6639999999999997</v>
      </c>
      <c r="G8">
        <v>0.25580000000000003</v>
      </c>
      <c r="H8">
        <v>21.502099999999999</v>
      </c>
      <c r="I8">
        <v>-0.25309999999999999</v>
      </c>
      <c r="J8">
        <v>4.5906000000000002</v>
      </c>
      <c r="L8">
        <v>0.25580000000000003</v>
      </c>
      <c r="M8">
        <v>21.502099999999999</v>
      </c>
      <c r="N8">
        <v>-0.33829999999999999</v>
      </c>
      <c r="O8">
        <v>4.5174000000000003</v>
      </c>
      <c r="Q8">
        <v>0.25580000000000003</v>
      </c>
      <c r="R8">
        <v>21.502099999999999</v>
      </c>
      <c r="S8">
        <v>-0.42280000000000001</v>
      </c>
      <c r="T8">
        <v>4.4443000000000001</v>
      </c>
      <c r="V8">
        <v>0.25580000000000003</v>
      </c>
      <c r="W8">
        <v>21.502099999999999</v>
      </c>
      <c r="X8">
        <v>-0.50670000000000004</v>
      </c>
      <c r="Y8">
        <v>4.3712999999999997</v>
      </c>
      <c r="AB8">
        <v>0.25580000000000003</v>
      </c>
      <c r="AC8">
        <v>21.502099999999999</v>
      </c>
      <c r="AD8">
        <v>-0.58989999999999998</v>
      </c>
      <c r="AE8">
        <v>4.2986000000000004</v>
      </c>
      <c r="AG8">
        <v>0.25580000000000003</v>
      </c>
      <c r="AH8">
        <v>21.502099999999999</v>
      </c>
      <c r="AI8">
        <v>-0.67249999999999999</v>
      </c>
      <c r="AJ8">
        <v>4.226</v>
      </c>
      <c r="AM8">
        <v>0.25580000000000003</v>
      </c>
      <c r="AN8">
        <v>21.502099999999999</v>
      </c>
      <c r="AO8">
        <v>-0.75449999999999995</v>
      </c>
      <c r="AP8">
        <v>4.1536</v>
      </c>
      <c r="AS8">
        <v>0.25580000000000003</v>
      </c>
      <c r="AT8">
        <v>21.502099999999999</v>
      </c>
      <c r="AU8">
        <v>-0.83599999999999997</v>
      </c>
      <c r="AV8">
        <v>4.0814000000000004</v>
      </c>
    </row>
    <row r="9" spans="1:48" x14ac:dyDescent="0.25">
      <c r="A9">
        <v>0.2747</v>
      </c>
      <c r="B9">
        <v>20.019200000000001</v>
      </c>
      <c r="C9">
        <v>0.99829999999999997</v>
      </c>
      <c r="D9">
        <v>3.8384999999999998</v>
      </c>
      <c r="G9">
        <v>0.2747</v>
      </c>
      <c r="H9">
        <v>20.019200000000001</v>
      </c>
      <c r="I9">
        <v>0.90639999999999998</v>
      </c>
      <c r="J9">
        <v>3.7574999999999998</v>
      </c>
      <c r="L9">
        <v>0.2747</v>
      </c>
      <c r="M9">
        <v>20.019200000000001</v>
      </c>
      <c r="N9">
        <v>0.81530000000000002</v>
      </c>
      <c r="O9">
        <v>3.6764999999999999</v>
      </c>
      <c r="Q9">
        <v>0.2747</v>
      </c>
      <c r="R9">
        <v>20.019200000000001</v>
      </c>
      <c r="S9">
        <v>0.72509999999999997</v>
      </c>
      <c r="T9">
        <v>3.5956999999999999</v>
      </c>
      <c r="V9">
        <v>0.2747</v>
      </c>
      <c r="W9">
        <v>20.019200000000001</v>
      </c>
      <c r="X9">
        <v>0.63570000000000004</v>
      </c>
      <c r="Y9">
        <v>3.5150000000000001</v>
      </c>
      <c r="AB9">
        <v>0.2747</v>
      </c>
      <c r="AC9">
        <v>20.019200000000001</v>
      </c>
      <c r="AD9">
        <v>0.54710000000000003</v>
      </c>
      <c r="AE9">
        <v>3.4344999999999999</v>
      </c>
      <c r="AG9">
        <v>0.2747</v>
      </c>
      <c r="AH9">
        <v>20.019200000000001</v>
      </c>
      <c r="AI9">
        <v>0.45929999999999999</v>
      </c>
      <c r="AJ9">
        <v>3.3542000000000001</v>
      </c>
      <c r="AM9">
        <v>0.2747</v>
      </c>
      <c r="AN9">
        <v>20.019200000000001</v>
      </c>
      <c r="AO9">
        <v>0.37219999999999998</v>
      </c>
      <c r="AP9">
        <v>3.274</v>
      </c>
      <c r="AS9">
        <v>0.2747</v>
      </c>
      <c r="AT9">
        <v>20.019200000000001</v>
      </c>
      <c r="AU9">
        <v>0.2858</v>
      </c>
      <c r="AV9">
        <v>3.194</v>
      </c>
    </row>
    <row r="10" spans="1:48" x14ac:dyDescent="0.25">
      <c r="A10">
        <v>0.29370000000000002</v>
      </c>
      <c r="B10">
        <v>18.727599999999999</v>
      </c>
      <c r="C10">
        <v>2.0125000000000002</v>
      </c>
      <c r="D10">
        <v>3.0104000000000002</v>
      </c>
      <c r="G10">
        <v>0.29370000000000002</v>
      </c>
      <c r="H10">
        <v>18.727599999999999</v>
      </c>
      <c r="I10">
        <v>1.9149</v>
      </c>
      <c r="J10">
        <v>2.9217</v>
      </c>
      <c r="L10">
        <v>0.29370000000000002</v>
      </c>
      <c r="M10">
        <v>18.727599999999999</v>
      </c>
      <c r="N10">
        <v>1.8184</v>
      </c>
      <c r="O10">
        <v>2.8332000000000002</v>
      </c>
      <c r="Q10">
        <v>0.29370000000000002</v>
      </c>
      <c r="R10">
        <v>18.727599999999999</v>
      </c>
      <c r="S10">
        <v>1.7228000000000001</v>
      </c>
      <c r="T10">
        <v>2.7448000000000001</v>
      </c>
      <c r="V10">
        <v>0.29370000000000002</v>
      </c>
      <c r="W10">
        <v>18.727599999999999</v>
      </c>
      <c r="X10">
        <v>1.6282000000000001</v>
      </c>
      <c r="Y10">
        <v>2.6564999999999999</v>
      </c>
      <c r="AB10">
        <v>0.29370000000000002</v>
      </c>
      <c r="AC10">
        <v>18.727599999999999</v>
      </c>
      <c r="AD10">
        <v>1.5345</v>
      </c>
      <c r="AE10">
        <v>2.5684</v>
      </c>
      <c r="AG10">
        <v>0.29370000000000002</v>
      </c>
      <c r="AH10">
        <v>18.727599999999999</v>
      </c>
      <c r="AI10">
        <v>1.4418</v>
      </c>
      <c r="AJ10">
        <v>2.4803999999999999</v>
      </c>
      <c r="AM10">
        <v>0.29370000000000002</v>
      </c>
      <c r="AN10">
        <v>18.727599999999999</v>
      </c>
      <c r="AO10">
        <v>1.3499000000000001</v>
      </c>
      <c r="AP10">
        <v>2.3925999999999998</v>
      </c>
      <c r="AS10">
        <v>0.29370000000000002</v>
      </c>
      <c r="AT10">
        <v>18.727599999999999</v>
      </c>
      <c r="AU10">
        <v>1.2588999999999999</v>
      </c>
      <c r="AV10">
        <v>2.3050000000000002</v>
      </c>
    </row>
    <row r="11" spans="1:48" x14ac:dyDescent="0.25">
      <c r="A11">
        <v>0.31259999999999999</v>
      </c>
      <c r="B11">
        <v>17.592600000000001</v>
      </c>
      <c r="C11">
        <v>2.9016999999999999</v>
      </c>
      <c r="D11">
        <v>2.1795</v>
      </c>
      <c r="G11">
        <v>0.31259999999999999</v>
      </c>
      <c r="H11">
        <v>17.592600000000001</v>
      </c>
      <c r="I11">
        <v>2.7989999999999999</v>
      </c>
      <c r="J11">
        <v>2.0832999999999999</v>
      </c>
      <c r="L11">
        <v>0.31259999999999999</v>
      </c>
      <c r="M11">
        <v>17.592600000000001</v>
      </c>
      <c r="N11">
        <v>2.6972999999999998</v>
      </c>
      <c r="O11">
        <v>1.9873000000000001</v>
      </c>
      <c r="Q11">
        <v>0.31259999999999999</v>
      </c>
      <c r="R11">
        <v>17.592600000000001</v>
      </c>
      <c r="S11">
        <v>2.5968</v>
      </c>
      <c r="T11">
        <v>1.8914</v>
      </c>
      <c r="V11">
        <v>0.31259999999999999</v>
      </c>
      <c r="W11">
        <v>17.592600000000001</v>
      </c>
      <c r="X11">
        <v>2.4973999999999998</v>
      </c>
      <c r="Y11">
        <v>1.7956000000000001</v>
      </c>
      <c r="AB11">
        <v>0.31259999999999999</v>
      </c>
      <c r="AC11">
        <v>17.592600000000001</v>
      </c>
      <c r="AD11">
        <v>2.399</v>
      </c>
      <c r="AE11">
        <v>1.7</v>
      </c>
      <c r="AG11">
        <v>0.31259999999999999</v>
      </c>
      <c r="AH11">
        <v>17.592600000000001</v>
      </c>
      <c r="AI11">
        <v>2.3016999999999999</v>
      </c>
      <c r="AJ11">
        <v>1.6045</v>
      </c>
      <c r="AM11">
        <v>0.31259999999999999</v>
      </c>
      <c r="AN11">
        <v>17.592600000000001</v>
      </c>
      <c r="AO11">
        <v>2.2052999999999998</v>
      </c>
      <c r="AP11">
        <v>1.5092000000000001</v>
      </c>
      <c r="AS11">
        <v>0.31259999999999999</v>
      </c>
      <c r="AT11">
        <v>17.592600000000001</v>
      </c>
      <c r="AU11">
        <v>2.11</v>
      </c>
      <c r="AV11">
        <v>1.4139999999999999</v>
      </c>
    </row>
    <row r="12" spans="1:48" x14ac:dyDescent="0.25">
      <c r="A12">
        <v>0.33160000000000001</v>
      </c>
      <c r="B12">
        <v>16.587299999999999</v>
      </c>
      <c r="C12">
        <v>3.6867999999999999</v>
      </c>
      <c r="D12">
        <v>1.3459000000000001</v>
      </c>
      <c r="G12">
        <v>0.33160000000000001</v>
      </c>
      <c r="H12">
        <v>16.587299999999999</v>
      </c>
      <c r="I12">
        <v>3.5792000000000002</v>
      </c>
      <c r="J12">
        <v>1.2423999999999999</v>
      </c>
      <c r="L12">
        <v>0.33160000000000001</v>
      </c>
      <c r="M12">
        <v>16.587299999999999</v>
      </c>
      <c r="N12">
        <v>3.4729000000000001</v>
      </c>
      <c r="O12">
        <v>1.1389</v>
      </c>
      <c r="Q12">
        <v>0.33160000000000001</v>
      </c>
      <c r="R12">
        <v>16.587299999999999</v>
      </c>
      <c r="S12">
        <v>3.3679000000000001</v>
      </c>
      <c r="T12">
        <v>1.0356000000000001</v>
      </c>
      <c r="V12">
        <v>0.33160000000000001</v>
      </c>
      <c r="W12">
        <v>16.587299999999999</v>
      </c>
      <c r="X12">
        <v>3.2639999999999998</v>
      </c>
      <c r="Y12">
        <v>0.93240000000000001</v>
      </c>
      <c r="AB12">
        <v>0.33160000000000001</v>
      </c>
      <c r="AC12">
        <v>16.587299999999999</v>
      </c>
      <c r="AD12">
        <v>3.1612</v>
      </c>
      <c r="AE12">
        <v>0.82930000000000004</v>
      </c>
      <c r="AG12">
        <v>0.33160000000000001</v>
      </c>
      <c r="AH12">
        <v>16.587299999999999</v>
      </c>
      <c r="AI12">
        <v>3.0596000000000001</v>
      </c>
      <c r="AJ12">
        <v>0.72640000000000005</v>
      </c>
      <c r="AM12">
        <v>0.33160000000000001</v>
      </c>
      <c r="AN12">
        <v>16.587299999999999</v>
      </c>
      <c r="AO12">
        <v>2.9592000000000001</v>
      </c>
      <c r="AP12">
        <v>0.62360000000000004</v>
      </c>
      <c r="AS12">
        <v>0.33160000000000001</v>
      </c>
      <c r="AT12">
        <v>16.587299999999999</v>
      </c>
      <c r="AU12">
        <v>2.8597000000000001</v>
      </c>
      <c r="AV12">
        <v>0.52090000000000003</v>
      </c>
    </row>
    <row r="13" spans="1:48" x14ac:dyDescent="0.25">
      <c r="A13">
        <v>0.35049999999999998</v>
      </c>
      <c r="B13">
        <v>15.6907</v>
      </c>
      <c r="C13">
        <v>4.3841999999999999</v>
      </c>
      <c r="D13">
        <v>0.50980000000000003</v>
      </c>
      <c r="G13">
        <v>0.35049999999999998</v>
      </c>
      <c r="H13">
        <v>15.6907</v>
      </c>
      <c r="I13">
        <v>4.2723000000000004</v>
      </c>
      <c r="J13">
        <v>0.39889999999999998</v>
      </c>
      <c r="L13">
        <v>0.35049999999999998</v>
      </c>
      <c r="M13">
        <v>15.6907</v>
      </c>
      <c r="N13">
        <v>4.1616999999999997</v>
      </c>
      <c r="O13">
        <v>0.28810000000000002</v>
      </c>
      <c r="Q13">
        <v>0.35049999999999998</v>
      </c>
      <c r="R13">
        <v>15.6907</v>
      </c>
      <c r="S13">
        <v>4.0525000000000002</v>
      </c>
      <c r="T13">
        <v>0.1774</v>
      </c>
      <c r="V13">
        <v>0.35049999999999998</v>
      </c>
      <c r="W13">
        <v>15.6907</v>
      </c>
      <c r="X13">
        <v>3.9445000000000001</v>
      </c>
      <c r="Y13">
        <v>6.6799999999999998E-2</v>
      </c>
      <c r="AB13">
        <v>0.35049999999999998</v>
      </c>
      <c r="AC13">
        <v>15.6907</v>
      </c>
      <c r="AD13">
        <v>3.8376999999999999</v>
      </c>
      <c r="AE13">
        <v>-4.3700000000000003E-2</v>
      </c>
      <c r="AG13">
        <v>0.35049999999999998</v>
      </c>
      <c r="AH13">
        <v>15.6907</v>
      </c>
      <c r="AI13">
        <v>3.7322000000000002</v>
      </c>
      <c r="AJ13">
        <v>-0.154</v>
      </c>
      <c r="AM13">
        <v>0.35049999999999998</v>
      </c>
      <c r="AN13">
        <v>15.6907</v>
      </c>
      <c r="AO13">
        <v>3.6278999999999999</v>
      </c>
      <c r="AP13">
        <v>-0.26419999999999999</v>
      </c>
      <c r="AS13">
        <v>0.35049999999999998</v>
      </c>
      <c r="AT13">
        <v>15.6907</v>
      </c>
      <c r="AU13">
        <v>3.5247000000000002</v>
      </c>
      <c r="AV13">
        <v>-0.37430000000000002</v>
      </c>
    </row>
    <row r="14" spans="1:48" x14ac:dyDescent="0.25">
      <c r="A14">
        <v>0.3695</v>
      </c>
      <c r="B14">
        <v>14.885999999999999</v>
      </c>
      <c r="C14">
        <v>5.0072999999999999</v>
      </c>
      <c r="D14">
        <v>-0.32869999999999999</v>
      </c>
      <c r="G14">
        <v>0.3695</v>
      </c>
      <c r="H14">
        <v>14.885999999999999</v>
      </c>
      <c r="I14">
        <v>4.8914</v>
      </c>
      <c r="J14">
        <v>-0.44700000000000001</v>
      </c>
      <c r="L14">
        <v>0.3695</v>
      </c>
      <c r="M14">
        <v>14.885999999999999</v>
      </c>
      <c r="N14">
        <v>4.7769000000000004</v>
      </c>
      <c r="O14">
        <v>-0.56510000000000005</v>
      </c>
      <c r="Q14">
        <v>0.3695</v>
      </c>
      <c r="R14">
        <v>14.885999999999999</v>
      </c>
      <c r="S14">
        <v>4.6638000000000002</v>
      </c>
      <c r="T14">
        <v>-0.68320000000000003</v>
      </c>
      <c r="V14">
        <v>0.3695</v>
      </c>
      <c r="W14">
        <v>14.885999999999999</v>
      </c>
      <c r="X14">
        <v>4.5521000000000003</v>
      </c>
      <c r="Y14">
        <v>-0.80110000000000003</v>
      </c>
      <c r="AB14">
        <v>0.3695</v>
      </c>
      <c r="AC14">
        <v>14.885999999999999</v>
      </c>
      <c r="AD14">
        <v>4.4416000000000002</v>
      </c>
      <c r="AE14">
        <v>-0.91900000000000004</v>
      </c>
      <c r="AG14">
        <v>0.3695</v>
      </c>
      <c r="AH14">
        <v>14.885999999999999</v>
      </c>
      <c r="AI14">
        <v>4.3324999999999996</v>
      </c>
      <c r="AJ14">
        <v>-1.0367</v>
      </c>
      <c r="AM14">
        <v>0.3695</v>
      </c>
      <c r="AN14">
        <v>14.885999999999999</v>
      </c>
      <c r="AO14">
        <v>4.2247000000000003</v>
      </c>
      <c r="AP14">
        <v>-1.1541999999999999</v>
      </c>
      <c r="AS14">
        <v>0.3695</v>
      </c>
      <c r="AT14">
        <v>14.885999999999999</v>
      </c>
      <c r="AU14">
        <v>4.1181000000000001</v>
      </c>
      <c r="AV14">
        <v>-1.2717000000000001</v>
      </c>
    </row>
    <row r="15" spans="1:48" x14ac:dyDescent="0.25">
      <c r="A15">
        <v>0.38840000000000002</v>
      </c>
      <c r="B15">
        <v>14.1599</v>
      </c>
      <c r="C15">
        <v>5.5670000000000002</v>
      </c>
      <c r="D15">
        <v>-1.1696</v>
      </c>
      <c r="G15">
        <v>0.38840000000000002</v>
      </c>
      <c r="H15">
        <v>14.1599</v>
      </c>
      <c r="I15">
        <v>5.4474</v>
      </c>
      <c r="J15">
        <v>-1.2951999999999999</v>
      </c>
      <c r="L15">
        <v>0.38840000000000002</v>
      </c>
      <c r="M15">
        <v>14.1599</v>
      </c>
      <c r="N15">
        <v>5.3292999999999999</v>
      </c>
      <c r="O15">
        <v>-1.4207000000000001</v>
      </c>
      <c r="Q15">
        <v>0.38840000000000002</v>
      </c>
      <c r="R15">
        <v>14.1599</v>
      </c>
      <c r="S15">
        <v>5.2126999999999999</v>
      </c>
      <c r="T15">
        <v>-1.5461</v>
      </c>
      <c r="V15">
        <v>0.38840000000000002</v>
      </c>
      <c r="W15">
        <v>14.1599</v>
      </c>
      <c r="X15">
        <v>5.0975000000000001</v>
      </c>
      <c r="Y15">
        <v>-1.6713</v>
      </c>
      <c r="AB15">
        <v>0.38840000000000002</v>
      </c>
      <c r="AC15">
        <v>14.1599</v>
      </c>
      <c r="AD15">
        <v>4.9836999999999998</v>
      </c>
      <c r="AE15">
        <v>-1.7965</v>
      </c>
      <c r="AG15">
        <v>0.38840000000000002</v>
      </c>
      <c r="AH15">
        <v>14.1599</v>
      </c>
      <c r="AI15">
        <v>4.8712</v>
      </c>
      <c r="AJ15">
        <v>-1.9216</v>
      </c>
      <c r="AM15">
        <v>0.38840000000000002</v>
      </c>
      <c r="AN15">
        <v>14.1599</v>
      </c>
      <c r="AO15">
        <v>4.7601000000000004</v>
      </c>
      <c r="AP15">
        <v>-2.0465</v>
      </c>
      <c r="AS15">
        <v>0.38840000000000002</v>
      </c>
      <c r="AT15">
        <v>14.1599</v>
      </c>
      <c r="AU15">
        <v>4.6502999999999997</v>
      </c>
      <c r="AV15">
        <v>-2.1714000000000002</v>
      </c>
    </row>
    <row r="16" spans="1:48" x14ac:dyDescent="0.25">
      <c r="A16">
        <v>0.40739999999999998</v>
      </c>
      <c r="B16">
        <v>13.501300000000001</v>
      </c>
      <c r="C16">
        <v>6.0720999999999998</v>
      </c>
      <c r="D16">
        <v>-2.0127999999999999</v>
      </c>
      <c r="G16">
        <v>0.40739999999999998</v>
      </c>
      <c r="H16">
        <v>13.501300000000001</v>
      </c>
      <c r="I16">
        <v>5.9492000000000003</v>
      </c>
      <c r="J16">
        <v>-2.1457000000000002</v>
      </c>
      <c r="L16">
        <v>0.40739999999999998</v>
      </c>
      <c r="M16">
        <v>13.501300000000001</v>
      </c>
      <c r="N16">
        <v>5.8277000000000001</v>
      </c>
      <c r="O16">
        <v>-2.2785000000000002</v>
      </c>
      <c r="Q16">
        <v>0.40739999999999998</v>
      </c>
      <c r="R16">
        <v>13.501300000000001</v>
      </c>
      <c r="S16">
        <v>5.7077999999999998</v>
      </c>
      <c r="T16">
        <v>-2.4112</v>
      </c>
      <c r="V16">
        <v>0.40739999999999998</v>
      </c>
      <c r="W16">
        <v>13.501300000000001</v>
      </c>
      <c r="X16">
        <v>5.5894000000000004</v>
      </c>
      <c r="Y16">
        <v>-2.5438000000000001</v>
      </c>
      <c r="AB16">
        <v>0.40739999999999998</v>
      </c>
      <c r="AC16">
        <v>13.501300000000001</v>
      </c>
      <c r="AD16">
        <v>5.4725000000000001</v>
      </c>
      <c r="AE16">
        <v>-2.6764000000000001</v>
      </c>
      <c r="AG16">
        <v>0.40739999999999998</v>
      </c>
      <c r="AH16">
        <v>13.501300000000001</v>
      </c>
      <c r="AI16">
        <v>5.3569000000000004</v>
      </c>
      <c r="AJ16">
        <v>-2.8088000000000002</v>
      </c>
      <c r="AM16">
        <v>0.40739999999999998</v>
      </c>
      <c r="AN16">
        <v>13.501300000000001</v>
      </c>
      <c r="AO16">
        <v>5.2427999999999999</v>
      </c>
      <c r="AP16">
        <v>-2.9411</v>
      </c>
      <c r="AS16">
        <v>0.40739999999999998</v>
      </c>
      <c r="AT16">
        <v>13.501300000000001</v>
      </c>
      <c r="AU16">
        <v>5.13</v>
      </c>
      <c r="AV16">
        <v>-3.0733000000000001</v>
      </c>
    </row>
    <row r="17" spans="1:48" x14ac:dyDescent="0.25">
      <c r="A17">
        <v>0.42630000000000001</v>
      </c>
      <c r="B17">
        <v>12.901199999999999</v>
      </c>
      <c r="C17">
        <v>6.5298999999999996</v>
      </c>
      <c r="D17">
        <v>-2.8582000000000001</v>
      </c>
      <c r="G17">
        <v>0.42630000000000001</v>
      </c>
      <c r="H17">
        <v>12.901199999999999</v>
      </c>
      <c r="I17">
        <v>6.4039000000000001</v>
      </c>
      <c r="J17">
        <v>-2.9984000000000002</v>
      </c>
      <c r="L17">
        <v>0.42630000000000001</v>
      </c>
      <c r="M17">
        <v>12.901199999999999</v>
      </c>
      <c r="N17">
        <v>6.2793999999999999</v>
      </c>
      <c r="O17">
        <v>-3.1385999999999998</v>
      </c>
      <c r="Q17">
        <v>0.42630000000000001</v>
      </c>
      <c r="R17">
        <v>12.901199999999999</v>
      </c>
      <c r="S17">
        <v>6.1563999999999997</v>
      </c>
      <c r="T17">
        <v>-3.2787000000000002</v>
      </c>
      <c r="V17">
        <v>0.42630000000000001</v>
      </c>
      <c r="W17">
        <v>12.901199999999999</v>
      </c>
      <c r="X17">
        <v>6.0350999999999999</v>
      </c>
      <c r="Y17">
        <v>-3.4186000000000001</v>
      </c>
      <c r="AB17">
        <v>0.42630000000000001</v>
      </c>
      <c r="AC17">
        <v>12.901199999999999</v>
      </c>
      <c r="AD17">
        <v>5.9151999999999996</v>
      </c>
      <c r="AE17">
        <v>-3.5585</v>
      </c>
      <c r="AG17">
        <v>0.42630000000000001</v>
      </c>
      <c r="AH17">
        <v>12.901199999999999</v>
      </c>
      <c r="AI17">
        <v>5.7968000000000002</v>
      </c>
      <c r="AJ17">
        <v>-3.6983000000000001</v>
      </c>
      <c r="AM17">
        <v>0.42630000000000001</v>
      </c>
      <c r="AN17">
        <v>12.901199999999999</v>
      </c>
      <c r="AO17">
        <v>5.6798999999999999</v>
      </c>
      <c r="AP17">
        <v>-3.8378999999999999</v>
      </c>
      <c r="AS17">
        <v>0.42630000000000001</v>
      </c>
      <c r="AT17">
        <v>12.901199999999999</v>
      </c>
      <c r="AU17">
        <v>5.5644</v>
      </c>
      <c r="AV17">
        <v>-3.9775</v>
      </c>
    </row>
    <row r="18" spans="1:48" x14ac:dyDescent="0.25">
      <c r="A18">
        <v>0.44529999999999997</v>
      </c>
      <c r="B18">
        <v>12.3522</v>
      </c>
      <c r="C18">
        <v>6.9465000000000003</v>
      </c>
      <c r="D18">
        <v>-3.7058</v>
      </c>
      <c r="G18">
        <v>0.44529999999999997</v>
      </c>
      <c r="H18">
        <v>12.3522</v>
      </c>
      <c r="I18">
        <v>6.8175999999999997</v>
      </c>
      <c r="J18">
        <v>-3.8534000000000002</v>
      </c>
      <c r="L18">
        <v>0.44529999999999997</v>
      </c>
      <c r="M18">
        <v>12.3522</v>
      </c>
      <c r="N18">
        <v>6.6901999999999999</v>
      </c>
      <c r="O18">
        <v>-4.0008999999999997</v>
      </c>
      <c r="Q18">
        <v>0.44529999999999997</v>
      </c>
      <c r="R18">
        <v>12.3522</v>
      </c>
      <c r="S18">
        <v>6.5644999999999998</v>
      </c>
      <c r="T18">
        <v>-4.1483999999999996</v>
      </c>
      <c r="V18">
        <v>0.44529999999999997</v>
      </c>
      <c r="W18">
        <v>12.3522</v>
      </c>
      <c r="X18">
        <v>6.4404000000000003</v>
      </c>
      <c r="Y18">
        <v>-4.2957000000000001</v>
      </c>
      <c r="AB18">
        <v>0.44529999999999997</v>
      </c>
      <c r="AC18">
        <v>12.3522</v>
      </c>
      <c r="AD18">
        <v>6.3178000000000001</v>
      </c>
      <c r="AE18">
        <v>-4.4428999999999998</v>
      </c>
      <c r="AG18">
        <v>0.44529999999999997</v>
      </c>
      <c r="AH18">
        <v>12.3522</v>
      </c>
      <c r="AI18">
        <v>6.1967999999999996</v>
      </c>
      <c r="AJ18">
        <v>-4.5900999999999996</v>
      </c>
      <c r="AM18">
        <v>0.44529999999999997</v>
      </c>
      <c r="AN18">
        <v>12.3522</v>
      </c>
      <c r="AO18">
        <v>6.0772000000000004</v>
      </c>
      <c r="AP18">
        <v>-4.7370999999999999</v>
      </c>
      <c r="AS18">
        <v>0.44529999999999997</v>
      </c>
      <c r="AT18">
        <v>12.3522</v>
      </c>
      <c r="AU18">
        <v>5.9592000000000001</v>
      </c>
      <c r="AV18">
        <v>-4.8841000000000001</v>
      </c>
    </row>
    <row r="19" spans="1:48" x14ac:dyDescent="0.25">
      <c r="A19">
        <v>0.4642</v>
      </c>
      <c r="B19">
        <v>11.848100000000001</v>
      </c>
      <c r="C19">
        <v>7.327</v>
      </c>
      <c r="D19">
        <v>-4.5556999999999999</v>
      </c>
      <c r="G19">
        <v>0.4642</v>
      </c>
      <c r="H19">
        <v>11.848100000000001</v>
      </c>
      <c r="I19">
        <v>7.1952999999999996</v>
      </c>
      <c r="J19">
        <v>-4.7107000000000001</v>
      </c>
      <c r="L19">
        <v>0.4642</v>
      </c>
      <c r="M19">
        <v>11.848100000000001</v>
      </c>
      <c r="N19">
        <v>7.0654000000000003</v>
      </c>
      <c r="O19">
        <v>-4.8655999999999997</v>
      </c>
      <c r="Q19">
        <v>0.4642</v>
      </c>
      <c r="R19">
        <v>11.848100000000001</v>
      </c>
      <c r="S19">
        <v>6.9370000000000003</v>
      </c>
      <c r="T19">
        <v>-5.0204000000000004</v>
      </c>
      <c r="V19">
        <v>0.4642</v>
      </c>
      <c r="W19">
        <v>11.848100000000001</v>
      </c>
      <c r="X19">
        <v>6.8102999999999998</v>
      </c>
      <c r="Y19">
        <v>-5.1750999999999996</v>
      </c>
      <c r="AB19">
        <v>0.4642</v>
      </c>
      <c r="AC19">
        <v>11.848100000000001</v>
      </c>
      <c r="AD19">
        <v>6.6852999999999998</v>
      </c>
      <c r="AE19">
        <v>-5.3296999999999999</v>
      </c>
      <c r="AG19">
        <v>0.4642</v>
      </c>
      <c r="AH19">
        <v>11.848100000000001</v>
      </c>
      <c r="AI19">
        <v>6.5617000000000001</v>
      </c>
      <c r="AJ19">
        <v>-5.4842000000000004</v>
      </c>
      <c r="AM19">
        <v>0.4642</v>
      </c>
      <c r="AN19">
        <v>11.848100000000001</v>
      </c>
      <c r="AO19">
        <v>6.4398</v>
      </c>
      <c r="AP19">
        <v>-5.6387</v>
      </c>
      <c r="AS19">
        <v>0.4642</v>
      </c>
      <c r="AT19">
        <v>11.848100000000001</v>
      </c>
      <c r="AU19">
        <v>6.3193000000000001</v>
      </c>
      <c r="AV19">
        <v>-5.7930999999999999</v>
      </c>
    </row>
    <row r="20" spans="1:48" x14ac:dyDescent="0.25">
      <c r="A20">
        <v>0.48320000000000002</v>
      </c>
      <c r="B20">
        <v>11.3834</v>
      </c>
      <c r="C20">
        <v>7.6757</v>
      </c>
      <c r="D20">
        <v>-5.4078999999999997</v>
      </c>
      <c r="G20">
        <v>0.48320000000000002</v>
      </c>
      <c r="H20">
        <v>11.3834</v>
      </c>
      <c r="I20">
        <v>7.5415000000000001</v>
      </c>
      <c r="J20">
        <v>-5.5702999999999996</v>
      </c>
      <c r="L20">
        <v>0.48320000000000002</v>
      </c>
      <c r="M20">
        <v>11.3834</v>
      </c>
      <c r="N20">
        <v>7.4089999999999998</v>
      </c>
      <c r="O20">
        <v>-5.7325999999999997</v>
      </c>
      <c r="Q20">
        <v>0.48320000000000002</v>
      </c>
      <c r="R20">
        <v>11.3834</v>
      </c>
      <c r="S20">
        <v>7.2782</v>
      </c>
      <c r="T20">
        <v>-5.8948</v>
      </c>
      <c r="V20">
        <v>0.48320000000000002</v>
      </c>
      <c r="W20">
        <v>11.3834</v>
      </c>
      <c r="X20">
        <v>7.1490999999999998</v>
      </c>
      <c r="Y20">
        <v>-6.0568999999999997</v>
      </c>
      <c r="AB20">
        <v>0.48320000000000002</v>
      </c>
      <c r="AC20">
        <v>11.3834</v>
      </c>
      <c r="AD20">
        <v>7.0217000000000001</v>
      </c>
      <c r="AE20">
        <v>-6.2188999999999997</v>
      </c>
      <c r="AG20">
        <v>0.48320000000000002</v>
      </c>
      <c r="AH20">
        <v>11.3834</v>
      </c>
      <c r="AI20">
        <v>6.8958000000000004</v>
      </c>
      <c r="AJ20">
        <v>-6.3807999999999998</v>
      </c>
      <c r="AM20">
        <v>0.48320000000000002</v>
      </c>
      <c r="AN20">
        <v>11.3834</v>
      </c>
      <c r="AO20">
        <v>6.7716000000000003</v>
      </c>
      <c r="AP20">
        <v>-6.5427</v>
      </c>
      <c r="AS20">
        <v>0.48320000000000002</v>
      </c>
      <c r="AT20">
        <v>11.3834</v>
      </c>
      <c r="AU20">
        <v>6.6489000000000003</v>
      </c>
      <c r="AV20">
        <v>-6.7045000000000003</v>
      </c>
    </row>
    <row r="21" spans="1:48" x14ac:dyDescent="0.25">
      <c r="A21">
        <v>0.50209999999999999</v>
      </c>
      <c r="B21">
        <v>10.953900000000001</v>
      </c>
      <c r="C21">
        <v>7.9961000000000002</v>
      </c>
      <c r="D21">
        <v>-6.2622999999999998</v>
      </c>
      <c r="G21">
        <v>0.50209999999999999</v>
      </c>
      <c r="H21">
        <v>10.953900000000001</v>
      </c>
      <c r="I21">
        <v>7.8594999999999997</v>
      </c>
      <c r="J21">
        <v>-6.4321999999999999</v>
      </c>
      <c r="L21">
        <v>0.50209999999999999</v>
      </c>
      <c r="M21">
        <v>10.953900000000001</v>
      </c>
      <c r="N21">
        <v>7.7247000000000003</v>
      </c>
      <c r="O21">
        <v>-6.6018999999999997</v>
      </c>
      <c r="Q21">
        <v>0.50209999999999999</v>
      </c>
      <c r="R21">
        <v>10.953900000000001</v>
      </c>
      <c r="S21">
        <v>7.5915999999999997</v>
      </c>
      <c r="T21">
        <v>-6.7714999999999996</v>
      </c>
      <c r="V21">
        <v>0.50209999999999999</v>
      </c>
      <c r="W21">
        <v>10.953900000000001</v>
      </c>
      <c r="X21">
        <v>7.4603000000000002</v>
      </c>
      <c r="Y21">
        <v>-6.9409999999999998</v>
      </c>
      <c r="AB21">
        <v>0.50209999999999999</v>
      </c>
      <c r="AC21">
        <v>10.953900000000001</v>
      </c>
      <c r="AD21">
        <v>7.3305999999999996</v>
      </c>
      <c r="AE21">
        <v>-7.1105</v>
      </c>
      <c r="AG21">
        <v>0.50209999999999999</v>
      </c>
      <c r="AH21">
        <v>10.953900000000001</v>
      </c>
      <c r="AI21">
        <v>7.2026000000000003</v>
      </c>
      <c r="AJ21">
        <v>-7.2798999999999996</v>
      </c>
      <c r="AM21">
        <v>0.50209999999999999</v>
      </c>
      <c r="AN21">
        <v>10.953900000000001</v>
      </c>
      <c r="AO21">
        <v>7.0762</v>
      </c>
      <c r="AP21">
        <v>-7.4492000000000003</v>
      </c>
      <c r="AS21">
        <v>0.50209999999999999</v>
      </c>
      <c r="AT21">
        <v>10.953900000000001</v>
      </c>
      <c r="AU21">
        <v>6.9512999999999998</v>
      </c>
      <c r="AV21">
        <v>-7.6185</v>
      </c>
    </row>
    <row r="22" spans="1:48" x14ac:dyDescent="0.25">
      <c r="A22">
        <v>0.52110000000000001</v>
      </c>
      <c r="B22">
        <v>10.5556</v>
      </c>
      <c r="C22">
        <v>8.2912999999999997</v>
      </c>
      <c r="D22">
        <v>-7.1192000000000002</v>
      </c>
      <c r="G22">
        <v>0.52110000000000001</v>
      </c>
      <c r="H22">
        <v>10.5556</v>
      </c>
      <c r="I22">
        <v>8.1524999999999999</v>
      </c>
      <c r="J22">
        <v>-7.2965</v>
      </c>
      <c r="L22">
        <v>0.52110000000000001</v>
      </c>
      <c r="M22">
        <v>10.5556</v>
      </c>
      <c r="N22">
        <v>8.0154999999999994</v>
      </c>
      <c r="O22">
        <v>-7.4737</v>
      </c>
      <c r="Q22">
        <v>0.52110000000000001</v>
      </c>
      <c r="R22">
        <v>10.5556</v>
      </c>
      <c r="S22">
        <v>7.8803000000000001</v>
      </c>
      <c r="T22">
        <v>-7.6508000000000003</v>
      </c>
      <c r="V22">
        <v>0.52110000000000001</v>
      </c>
      <c r="W22">
        <v>10.5556</v>
      </c>
      <c r="X22">
        <v>7.7468000000000004</v>
      </c>
      <c r="Y22">
        <v>-7.8277000000000001</v>
      </c>
      <c r="AB22">
        <v>0.52110000000000001</v>
      </c>
      <c r="AC22">
        <v>10.5556</v>
      </c>
      <c r="AD22">
        <v>7.6151</v>
      </c>
      <c r="AE22">
        <v>-8.0046999999999997</v>
      </c>
      <c r="AG22">
        <v>0.52110000000000001</v>
      </c>
      <c r="AH22">
        <v>10.5556</v>
      </c>
      <c r="AI22">
        <v>7.4850000000000003</v>
      </c>
      <c r="AJ22">
        <v>-8.1814999999999998</v>
      </c>
      <c r="AM22">
        <v>0.52110000000000001</v>
      </c>
      <c r="AN22">
        <v>10.5556</v>
      </c>
      <c r="AO22">
        <v>7.3564999999999996</v>
      </c>
      <c r="AP22">
        <v>-8.3582999999999998</v>
      </c>
      <c r="AS22">
        <v>0.52110000000000001</v>
      </c>
      <c r="AT22">
        <v>10.5556</v>
      </c>
      <c r="AU22">
        <v>7.2297000000000002</v>
      </c>
      <c r="AV22">
        <v>-8.5350999999999999</v>
      </c>
    </row>
    <row r="23" spans="1:48" x14ac:dyDescent="0.25">
      <c r="A23">
        <v>0.54</v>
      </c>
      <c r="B23">
        <v>10.1852</v>
      </c>
      <c r="C23">
        <v>8.5640999999999998</v>
      </c>
      <c r="D23">
        <v>-7.9785000000000004</v>
      </c>
      <c r="G23">
        <v>0.54</v>
      </c>
      <c r="H23">
        <v>10.1852</v>
      </c>
      <c r="I23">
        <v>8.4231999999999996</v>
      </c>
      <c r="J23">
        <v>-8.1632999999999996</v>
      </c>
      <c r="L23">
        <v>0.54</v>
      </c>
      <c r="M23">
        <v>10.1852</v>
      </c>
      <c r="N23">
        <v>8.2841000000000005</v>
      </c>
      <c r="O23">
        <v>-8.3480000000000008</v>
      </c>
      <c r="Q23">
        <v>0.54</v>
      </c>
      <c r="R23">
        <v>10.1852</v>
      </c>
      <c r="S23">
        <v>8.1468000000000007</v>
      </c>
      <c r="T23">
        <v>-8.5325000000000006</v>
      </c>
      <c r="V23">
        <v>0.54</v>
      </c>
      <c r="W23">
        <v>10.1852</v>
      </c>
      <c r="X23">
        <v>8.0113000000000003</v>
      </c>
      <c r="Y23">
        <v>-8.7170000000000005</v>
      </c>
      <c r="AB23">
        <v>0.54</v>
      </c>
      <c r="AC23">
        <v>10.1852</v>
      </c>
      <c r="AD23">
        <v>7.8776000000000002</v>
      </c>
      <c r="AE23">
        <v>-8.9015000000000004</v>
      </c>
      <c r="AG23">
        <v>0.54</v>
      </c>
      <c r="AH23">
        <v>10.1852</v>
      </c>
      <c r="AI23">
        <v>7.7454999999999998</v>
      </c>
      <c r="AJ23">
        <v>-9.0858000000000008</v>
      </c>
      <c r="AM23">
        <v>0.54</v>
      </c>
      <c r="AN23">
        <v>10.1852</v>
      </c>
      <c r="AO23">
        <v>7.6151</v>
      </c>
      <c r="AP23">
        <v>-9.2702000000000009</v>
      </c>
      <c r="AS23">
        <v>0.54</v>
      </c>
      <c r="AT23">
        <v>10.1852</v>
      </c>
      <c r="AU23">
        <v>7.4863999999999997</v>
      </c>
      <c r="AV23">
        <v>-9.4544999999999995</v>
      </c>
    </row>
    <row r="26" spans="1:48" ht="33.75" x14ac:dyDescent="0.5">
      <c r="G26" s="3" t="s">
        <v>50</v>
      </c>
    </row>
    <row r="27" spans="1:48" ht="33.75" x14ac:dyDescent="0.5">
      <c r="G27" s="3" t="s">
        <v>48</v>
      </c>
    </row>
    <row r="28" spans="1:48" x14ac:dyDescent="0.25">
      <c r="G28" s="1" t="s">
        <v>0</v>
      </c>
      <c r="H28" s="1" t="s">
        <v>1</v>
      </c>
      <c r="I28" s="1" t="s">
        <v>2</v>
      </c>
      <c r="J28" s="1" t="s">
        <v>3</v>
      </c>
      <c r="K28" s="1"/>
      <c r="L28" s="1"/>
      <c r="M28" s="1"/>
    </row>
    <row r="29" spans="1:48" x14ac:dyDescent="0.25">
      <c r="G29">
        <v>0.18</v>
      </c>
      <c r="H29">
        <v>30.555599999999998</v>
      </c>
      <c r="I29">
        <f>'Calculus tool'!B13</f>
        <v>-6.9</v>
      </c>
      <c r="J29">
        <f>'Calculus tool'!B14</f>
        <v>8.11</v>
      </c>
    </row>
    <row r="30" spans="1:48" x14ac:dyDescent="0.25">
      <c r="G30">
        <v>0.19889999999999999</v>
      </c>
      <c r="H30">
        <v>27.645499999999998</v>
      </c>
      <c r="I30">
        <f t="shared" ref="I30:I47" si="0">$M$59/G30+$N$59</f>
        <v>-4.7121040723981906</v>
      </c>
      <c r="J30">
        <f t="shared" ref="J30:J47" si="1">$Q$59*G30+$R$59</f>
        <v>7.2453250000000011</v>
      </c>
    </row>
    <row r="31" spans="1:48" x14ac:dyDescent="0.25">
      <c r="G31">
        <v>0.21790000000000001</v>
      </c>
      <c r="H31">
        <v>25.241499999999998</v>
      </c>
      <c r="I31">
        <f t="shared" si="0"/>
        <v>-2.8951927489674141</v>
      </c>
      <c r="J31">
        <f t="shared" si="1"/>
        <v>6.3760750000000002</v>
      </c>
      <c r="AL31" s="1"/>
      <c r="AM31" s="1"/>
      <c r="AN31" s="1"/>
      <c r="AO31" s="1"/>
    </row>
    <row r="32" spans="1:48" x14ac:dyDescent="0.25">
      <c r="G32">
        <v>0.23680000000000001</v>
      </c>
      <c r="H32">
        <v>23.222200000000001</v>
      </c>
      <c r="I32">
        <f t="shared" si="0"/>
        <v>-1.3771114864864842</v>
      </c>
      <c r="J32">
        <f t="shared" si="1"/>
        <v>5.5114000000000001</v>
      </c>
    </row>
    <row r="33" spans="7:10" x14ac:dyDescent="0.25">
      <c r="G33">
        <v>0.25580000000000003</v>
      </c>
      <c r="H33">
        <v>21.502099999999999</v>
      </c>
      <c r="I33">
        <f t="shared" si="0"/>
        <v>-7.7111024237684234E-2</v>
      </c>
      <c r="J33">
        <f t="shared" si="1"/>
        <v>4.6421499999999991</v>
      </c>
    </row>
    <row r="34" spans="7:10" x14ac:dyDescent="0.25">
      <c r="G34">
        <v>0.2747</v>
      </c>
      <c r="H34">
        <v>20.019200000000001</v>
      </c>
      <c r="I34">
        <f t="shared" si="0"/>
        <v>1.0376319621405177</v>
      </c>
      <c r="J34">
        <f t="shared" si="1"/>
        <v>3.7774750000000008</v>
      </c>
    </row>
    <row r="35" spans="7:10" x14ac:dyDescent="0.25">
      <c r="G35">
        <v>0.29370000000000002</v>
      </c>
      <c r="H35">
        <v>18.727599999999999</v>
      </c>
      <c r="I35">
        <f t="shared" si="0"/>
        <v>2.0136618998978566</v>
      </c>
      <c r="J35">
        <f t="shared" si="1"/>
        <v>2.9082249999999998</v>
      </c>
    </row>
    <row r="36" spans="7:10" x14ac:dyDescent="0.25">
      <c r="G36">
        <v>0.31259999999999999</v>
      </c>
      <c r="H36">
        <v>17.592600000000001</v>
      </c>
      <c r="I36">
        <f t="shared" si="0"/>
        <v>2.8668426103646834</v>
      </c>
      <c r="J36">
        <f t="shared" si="1"/>
        <v>2.0435500000000015</v>
      </c>
    </row>
    <row r="37" spans="7:10" x14ac:dyDescent="0.25">
      <c r="G37">
        <v>0.33160000000000001</v>
      </c>
      <c r="H37">
        <v>16.587299999999999</v>
      </c>
      <c r="I37">
        <f t="shared" si="0"/>
        <v>3.6265078407720157</v>
      </c>
      <c r="J37">
        <f t="shared" si="1"/>
        <v>1.1743000000000006</v>
      </c>
    </row>
    <row r="38" spans="7:10" x14ac:dyDescent="0.25">
      <c r="G38">
        <v>0.35049999999999998</v>
      </c>
      <c r="H38">
        <v>15.6907</v>
      </c>
      <c r="I38">
        <f t="shared" si="0"/>
        <v>4.3004636233951494</v>
      </c>
      <c r="J38">
        <f t="shared" si="1"/>
        <v>0.30962500000000404</v>
      </c>
    </row>
    <row r="39" spans="7:10" x14ac:dyDescent="0.25">
      <c r="G39">
        <v>0.3695</v>
      </c>
      <c r="H39">
        <v>14.885999999999999</v>
      </c>
      <c r="I39">
        <f t="shared" si="0"/>
        <v>4.9084912043301756</v>
      </c>
      <c r="J39">
        <f t="shared" si="1"/>
        <v>-0.55962499999999693</v>
      </c>
    </row>
    <row r="40" spans="7:10" x14ac:dyDescent="0.25">
      <c r="G40">
        <v>0.38840000000000002</v>
      </c>
      <c r="H40">
        <v>14.1599</v>
      </c>
      <c r="I40">
        <f t="shared" si="0"/>
        <v>5.4542996910401662</v>
      </c>
      <c r="J40">
        <f t="shared" si="1"/>
        <v>-1.4242999999999988</v>
      </c>
    </row>
    <row r="41" spans="7:10" x14ac:dyDescent="0.25">
      <c r="G41">
        <v>0.40739999999999998</v>
      </c>
      <c r="H41">
        <v>13.501300000000001</v>
      </c>
      <c r="I41">
        <f t="shared" si="0"/>
        <v>5.9519513991163482</v>
      </c>
      <c r="J41">
        <f t="shared" si="1"/>
        <v>-2.2935499999999962</v>
      </c>
    </row>
    <row r="42" spans="7:10" x14ac:dyDescent="0.25">
      <c r="G42">
        <v>0.42630000000000001</v>
      </c>
      <c r="H42">
        <v>12.901199999999999</v>
      </c>
      <c r="I42">
        <f t="shared" si="0"/>
        <v>6.4029732582688261</v>
      </c>
      <c r="J42">
        <f t="shared" si="1"/>
        <v>-3.1582249999999981</v>
      </c>
    </row>
    <row r="43" spans="7:10" x14ac:dyDescent="0.25">
      <c r="G43">
        <v>0.44529999999999997</v>
      </c>
      <c r="H43">
        <v>12.3522</v>
      </c>
      <c r="I43">
        <f t="shared" si="0"/>
        <v>6.8177913766000451</v>
      </c>
      <c r="J43">
        <f t="shared" si="1"/>
        <v>-4.0274749999999955</v>
      </c>
    </row>
    <row r="44" spans="7:10" x14ac:dyDescent="0.25">
      <c r="G44">
        <v>0.4642</v>
      </c>
      <c r="H44">
        <v>11.848100000000001</v>
      </c>
      <c r="I44">
        <f t="shared" si="0"/>
        <v>7.1967363205514872</v>
      </c>
      <c r="J44">
        <f t="shared" si="1"/>
        <v>-4.8921499999999973</v>
      </c>
    </row>
    <row r="45" spans="7:10" x14ac:dyDescent="0.25">
      <c r="G45">
        <v>0.48320000000000002</v>
      </c>
      <c r="H45">
        <v>11.3834</v>
      </c>
      <c r="I45">
        <f t="shared" si="0"/>
        <v>7.5478062913907298</v>
      </c>
      <c r="J45">
        <f t="shared" si="1"/>
        <v>-5.7613999999999983</v>
      </c>
    </row>
    <row r="46" spans="7:10" x14ac:dyDescent="0.25">
      <c r="G46">
        <v>0.50209999999999999</v>
      </c>
      <c r="H46">
        <v>10.953900000000001</v>
      </c>
      <c r="I46">
        <f t="shared" si="0"/>
        <v>7.8706681935869351</v>
      </c>
      <c r="J46">
        <f t="shared" si="1"/>
        <v>-6.6260749999999966</v>
      </c>
    </row>
    <row r="47" spans="7:10" x14ac:dyDescent="0.25">
      <c r="G47">
        <v>0.52110000000000001</v>
      </c>
      <c r="H47">
        <v>10.5556</v>
      </c>
      <c r="I47">
        <f t="shared" si="0"/>
        <v>8.1716321243523318</v>
      </c>
      <c r="J47">
        <f t="shared" si="1"/>
        <v>-7.4953249999999976</v>
      </c>
    </row>
    <row r="48" spans="7:10" x14ac:dyDescent="0.25">
      <c r="G48">
        <v>0.54</v>
      </c>
      <c r="H48">
        <v>10.1852</v>
      </c>
      <c r="I48">
        <f>'Calculus tool'!B15</f>
        <v>8.4499999999999993</v>
      </c>
      <c r="J48">
        <f>'Calculus tool'!B16</f>
        <v>-8.36</v>
      </c>
    </row>
    <row r="51" spans="7:24" hidden="1" x14ac:dyDescent="0.25"/>
    <row r="52" spans="7:24" hidden="1" x14ac:dyDescent="0.25"/>
    <row r="53" spans="7:24" hidden="1" x14ac:dyDescent="0.25"/>
    <row r="54" spans="7:24" hidden="1" x14ac:dyDescent="0.25"/>
    <row r="55" spans="7:24" hidden="1" x14ac:dyDescent="0.25"/>
    <row r="57" spans="7:24" ht="33.75" x14ac:dyDescent="0.5">
      <c r="G57" s="3" t="s">
        <v>49</v>
      </c>
    </row>
    <row r="58" spans="7:24" x14ac:dyDescent="0.25">
      <c r="G58" s="1" t="s">
        <v>0</v>
      </c>
      <c r="I58" t="s">
        <v>15</v>
      </c>
      <c r="J58" t="s">
        <v>16</v>
      </c>
      <c r="M58" s="1" t="s">
        <v>19</v>
      </c>
      <c r="N58" s="1" t="s">
        <v>20</v>
      </c>
      <c r="Q58" s="1" t="s">
        <v>19</v>
      </c>
      <c r="R58" s="1" t="s">
        <v>20</v>
      </c>
      <c r="V58" s="1" t="s">
        <v>5</v>
      </c>
      <c r="W58" s="1" t="s">
        <v>13</v>
      </c>
      <c r="X58" s="1" t="s">
        <v>14</v>
      </c>
    </row>
    <row r="59" spans="7:24" x14ac:dyDescent="0.25">
      <c r="G59">
        <v>0.18</v>
      </c>
      <c r="I59">
        <f t="shared" ref="I59:I78" si="2">I29-X4</f>
        <v>0.51389999999999958</v>
      </c>
      <c r="J59">
        <f t="shared" ref="J59:J78" si="3">J29-Y4</f>
        <v>0.32749999999999968</v>
      </c>
      <c r="M59">
        <f>(X78-X59)/(W78-W59)</f>
        <v>-4.1444999999999999</v>
      </c>
      <c r="N59">
        <f>X59-W59*M59</f>
        <v>16.125</v>
      </c>
      <c r="Q59">
        <f>(J48-J29)/(G48-G29)</f>
        <v>-45.749999999999993</v>
      </c>
      <c r="R59">
        <f>J29-G29*Q59</f>
        <v>16.344999999999999</v>
      </c>
      <c r="V59">
        <v>0.54</v>
      </c>
      <c r="W59">
        <f>1/V59</f>
        <v>1.8518518518518516</v>
      </c>
      <c r="X59">
        <f>I48</f>
        <v>8.4499999999999993</v>
      </c>
    </row>
    <row r="60" spans="7:24" x14ac:dyDescent="0.25">
      <c r="G60">
        <v>0.19889999999999999</v>
      </c>
      <c r="I60">
        <f t="shared" si="2"/>
        <v>0.51149592760180962</v>
      </c>
      <c r="J60">
        <f t="shared" si="3"/>
        <v>0.3148250000000008</v>
      </c>
      <c r="V60">
        <v>0.52110000000000001</v>
      </c>
      <c r="W60">
        <f t="shared" ref="W60:W78" si="4">1/V60</f>
        <v>1.9190174630589139</v>
      </c>
      <c r="X60">
        <f t="shared" ref="X60:X77" si="5">$M$59*W60+$N$59</f>
        <v>8.1716321243523318</v>
      </c>
    </row>
    <row r="61" spans="7:24" x14ac:dyDescent="0.25">
      <c r="G61">
        <v>0.21790000000000001</v>
      </c>
      <c r="I61">
        <f t="shared" si="2"/>
        <v>0.49130725103258577</v>
      </c>
      <c r="J61">
        <f t="shared" si="3"/>
        <v>0.29757500000000014</v>
      </c>
      <c r="V61">
        <v>0.50209999999999999</v>
      </c>
      <c r="W61">
        <f t="shared" si="4"/>
        <v>1.9916351324437362</v>
      </c>
      <c r="X61">
        <f t="shared" si="5"/>
        <v>7.8706681935869351</v>
      </c>
    </row>
    <row r="62" spans="7:24" x14ac:dyDescent="0.25">
      <c r="G62">
        <v>0.23680000000000001</v>
      </c>
      <c r="I62">
        <f t="shared" si="2"/>
        <v>0.4556885135135158</v>
      </c>
      <c r="J62">
        <f t="shared" si="3"/>
        <v>0.28570000000000029</v>
      </c>
      <c r="V62">
        <v>0.48320000000000002</v>
      </c>
      <c r="W62">
        <f t="shared" si="4"/>
        <v>2.0695364238410594</v>
      </c>
      <c r="X62">
        <f t="shared" si="5"/>
        <v>7.5478062913907298</v>
      </c>
    </row>
    <row r="63" spans="7:24" x14ac:dyDescent="0.25">
      <c r="G63">
        <v>0.25580000000000003</v>
      </c>
      <c r="I63">
        <f t="shared" si="2"/>
        <v>0.42958897576231581</v>
      </c>
      <c r="J63">
        <f t="shared" si="3"/>
        <v>0.27084999999999937</v>
      </c>
      <c r="V63">
        <v>0.4642</v>
      </c>
      <c r="W63">
        <f t="shared" si="4"/>
        <v>2.154243860404998</v>
      </c>
      <c r="X63">
        <f t="shared" si="5"/>
        <v>7.1967363205514854</v>
      </c>
    </row>
    <row r="64" spans="7:24" x14ac:dyDescent="0.25">
      <c r="G64">
        <v>0.2747</v>
      </c>
      <c r="I64">
        <f t="shared" si="2"/>
        <v>0.40193196214051763</v>
      </c>
      <c r="J64">
        <f t="shared" si="3"/>
        <v>0.26247500000000068</v>
      </c>
      <c r="V64">
        <v>0.44529999999999997</v>
      </c>
      <c r="W64">
        <f t="shared" si="4"/>
        <v>2.2456770716370986</v>
      </c>
      <c r="X64">
        <f t="shared" si="5"/>
        <v>6.8177913766000451</v>
      </c>
    </row>
    <row r="65" spans="7:24" x14ac:dyDescent="0.25">
      <c r="G65">
        <v>0.29370000000000002</v>
      </c>
      <c r="I65">
        <f t="shared" si="2"/>
        <v>0.38546189989785651</v>
      </c>
      <c r="J65">
        <f t="shared" si="3"/>
        <v>0.25172499999999998</v>
      </c>
      <c r="V65">
        <v>0.42630000000000001</v>
      </c>
      <c r="W65">
        <f t="shared" si="4"/>
        <v>2.345765892563922</v>
      </c>
      <c r="X65">
        <f t="shared" si="5"/>
        <v>6.4029732582688261</v>
      </c>
    </row>
    <row r="66" spans="7:24" x14ac:dyDescent="0.25">
      <c r="G66">
        <v>0.31259999999999999</v>
      </c>
      <c r="I66">
        <f t="shared" si="2"/>
        <v>0.36944261036468351</v>
      </c>
      <c r="J66">
        <f t="shared" si="3"/>
        <v>0.24795000000000145</v>
      </c>
      <c r="V66">
        <v>0.40739999999999998</v>
      </c>
      <c r="W66">
        <f t="shared" si="4"/>
        <v>2.454590083456063</v>
      </c>
      <c r="X66">
        <f t="shared" si="5"/>
        <v>5.9519513991163464</v>
      </c>
    </row>
    <row r="67" spans="7:24" x14ac:dyDescent="0.25">
      <c r="G67">
        <v>0.33160000000000001</v>
      </c>
      <c r="I67">
        <f t="shared" si="2"/>
        <v>0.36250784077201592</v>
      </c>
      <c r="J67">
        <f t="shared" si="3"/>
        <v>0.24190000000000056</v>
      </c>
      <c r="V67">
        <v>0.38840000000000002</v>
      </c>
      <c r="W67">
        <f t="shared" si="4"/>
        <v>2.5746652935118433</v>
      </c>
      <c r="X67">
        <f t="shared" si="5"/>
        <v>5.4542996910401662</v>
      </c>
    </row>
    <row r="68" spans="7:24" x14ac:dyDescent="0.25">
      <c r="G68">
        <v>0.35049999999999998</v>
      </c>
      <c r="I68">
        <f t="shared" si="2"/>
        <v>0.35596362339514931</v>
      </c>
      <c r="J68">
        <f t="shared" si="3"/>
        <v>0.24282500000000404</v>
      </c>
      <c r="V68">
        <v>0.3695</v>
      </c>
      <c r="W68">
        <f t="shared" si="4"/>
        <v>2.7063599458728009</v>
      </c>
      <c r="X68">
        <f t="shared" si="5"/>
        <v>4.9084912043301774</v>
      </c>
    </row>
    <row r="69" spans="7:24" x14ac:dyDescent="0.25">
      <c r="G69">
        <v>0.3695</v>
      </c>
      <c r="I69">
        <f t="shared" si="2"/>
        <v>0.35639120433017535</v>
      </c>
      <c r="J69">
        <f t="shared" si="3"/>
        <v>0.2414750000000031</v>
      </c>
      <c r="V69">
        <v>0.35049999999999998</v>
      </c>
      <c r="W69">
        <f t="shared" si="4"/>
        <v>2.8530670470756063</v>
      </c>
      <c r="X69">
        <f t="shared" si="5"/>
        <v>4.3004636233951494</v>
      </c>
    </row>
    <row r="70" spans="7:24" x14ac:dyDescent="0.25">
      <c r="G70">
        <v>0.38840000000000002</v>
      </c>
      <c r="I70">
        <f t="shared" si="2"/>
        <v>0.35679969104016607</v>
      </c>
      <c r="J70">
        <f t="shared" si="3"/>
        <v>0.24700000000000122</v>
      </c>
      <c r="V70">
        <v>0.33160000000000001</v>
      </c>
      <c r="W70">
        <f t="shared" si="4"/>
        <v>3.0156815440289506</v>
      </c>
      <c r="X70">
        <f t="shared" si="5"/>
        <v>3.6265078407720139</v>
      </c>
    </row>
    <row r="71" spans="7:24" x14ac:dyDescent="0.25">
      <c r="G71">
        <v>0.40739999999999998</v>
      </c>
      <c r="I71">
        <f t="shared" si="2"/>
        <v>0.36255139911634782</v>
      </c>
      <c r="J71">
        <f t="shared" si="3"/>
        <v>0.25025000000000386</v>
      </c>
      <c r="V71">
        <v>0.31259999999999999</v>
      </c>
      <c r="W71">
        <f t="shared" si="4"/>
        <v>3.1989763275751759</v>
      </c>
      <c r="X71">
        <f t="shared" si="5"/>
        <v>2.8668426103646834</v>
      </c>
    </row>
    <row r="72" spans="7:24" x14ac:dyDescent="0.25">
      <c r="G72">
        <v>0.42630000000000001</v>
      </c>
      <c r="I72">
        <f t="shared" si="2"/>
        <v>0.36787325826882622</v>
      </c>
      <c r="J72">
        <f t="shared" si="3"/>
        <v>0.26037500000000202</v>
      </c>
      <c r="V72">
        <v>0.29370000000000002</v>
      </c>
      <c r="W72">
        <f t="shared" si="4"/>
        <v>3.4048348655090228</v>
      </c>
      <c r="X72">
        <f t="shared" si="5"/>
        <v>2.0136618998978548</v>
      </c>
    </row>
    <row r="73" spans="7:24" x14ac:dyDescent="0.25">
      <c r="G73">
        <v>0.44529999999999997</v>
      </c>
      <c r="I73">
        <f t="shared" si="2"/>
        <v>0.37739137660004474</v>
      </c>
      <c r="J73">
        <f t="shared" si="3"/>
        <v>0.2682250000000046</v>
      </c>
      <c r="V73">
        <v>0.2747</v>
      </c>
      <c r="W73">
        <f t="shared" si="4"/>
        <v>3.6403349108117946</v>
      </c>
      <c r="X73">
        <f t="shared" si="5"/>
        <v>1.0376319621405177</v>
      </c>
    </row>
    <row r="74" spans="7:24" x14ac:dyDescent="0.25">
      <c r="G74">
        <v>0.4642</v>
      </c>
      <c r="I74">
        <f t="shared" si="2"/>
        <v>0.38643632055148736</v>
      </c>
      <c r="J74">
        <f t="shared" si="3"/>
        <v>0.28295000000000226</v>
      </c>
      <c r="V74">
        <v>0.25580000000000003</v>
      </c>
      <c r="W74">
        <f t="shared" si="4"/>
        <v>3.9093041438623919</v>
      </c>
      <c r="X74">
        <f t="shared" si="5"/>
        <v>-7.7111024237684234E-2</v>
      </c>
    </row>
    <row r="75" spans="7:24" x14ac:dyDescent="0.25">
      <c r="G75">
        <v>0.48320000000000002</v>
      </c>
      <c r="I75">
        <f t="shared" si="2"/>
        <v>0.39870629139072999</v>
      </c>
      <c r="J75">
        <f t="shared" si="3"/>
        <v>0.29550000000000143</v>
      </c>
      <c r="V75">
        <v>0.23680000000000001</v>
      </c>
      <c r="W75">
        <f t="shared" si="4"/>
        <v>4.2229729729729728</v>
      </c>
      <c r="X75">
        <f t="shared" si="5"/>
        <v>-1.3771114864864842</v>
      </c>
    </row>
    <row r="76" spans="7:24" x14ac:dyDescent="0.25">
      <c r="G76">
        <v>0.50209999999999999</v>
      </c>
      <c r="I76">
        <f t="shared" si="2"/>
        <v>0.41036819358693499</v>
      </c>
      <c r="J76">
        <f t="shared" si="3"/>
        <v>0.31492500000000323</v>
      </c>
      <c r="V76">
        <v>0.21790000000000001</v>
      </c>
      <c r="W76">
        <f t="shared" si="4"/>
        <v>4.5892611289582375</v>
      </c>
      <c r="X76">
        <f t="shared" si="5"/>
        <v>-2.8951927489674141</v>
      </c>
    </row>
    <row r="77" spans="7:24" x14ac:dyDescent="0.25">
      <c r="G77">
        <v>0.52110000000000001</v>
      </c>
      <c r="I77">
        <f t="shared" si="2"/>
        <v>0.42483212435233142</v>
      </c>
      <c r="J77">
        <f t="shared" si="3"/>
        <v>0.33237500000000253</v>
      </c>
      <c r="V77">
        <v>0.19889999999999999</v>
      </c>
      <c r="W77">
        <f t="shared" si="4"/>
        <v>5.0276520864756158</v>
      </c>
      <c r="X77">
        <f t="shared" si="5"/>
        <v>-4.7121040723981906</v>
      </c>
    </row>
    <row r="78" spans="7:24" x14ac:dyDescent="0.25">
      <c r="G78">
        <v>0.54</v>
      </c>
      <c r="I78">
        <f t="shared" si="2"/>
        <v>0.43869999999999898</v>
      </c>
      <c r="J78">
        <f t="shared" si="3"/>
        <v>0.35700000000000109</v>
      </c>
      <c r="V78">
        <v>0.18</v>
      </c>
      <c r="W78">
        <f t="shared" si="4"/>
        <v>5.5555555555555554</v>
      </c>
      <c r="X78">
        <f>I29</f>
        <v>-6.9</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H22"/>
  <sheetViews>
    <sheetView tabSelected="1" topLeftCell="A6" workbookViewId="0">
      <selection activeCell="B19" sqref="B19"/>
    </sheetView>
  </sheetViews>
  <sheetFormatPr defaultRowHeight="15" x14ac:dyDescent="0.25"/>
  <cols>
    <col min="1" max="1" width="44.7109375" style="4" customWidth="1"/>
    <col min="2" max="2" width="10.7109375" style="4" customWidth="1"/>
    <col min="3" max="4" width="9.140625" style="4"/>
    <col min="5" max="5" width="14.42578125" style="4" customWidth="1"/>
    <col min="6" max="7" width="34.28515625" style="4" customWidth="1"/>
    <col min="8" max="16384" width="9.140625" style="4"/>
  </cols>
  <sheetData>
    <row r="2" spans="1:8" ht="21" x14ac:dyDescent="0.35">
      <c r="B2" s="11" t="s">
        <v>6</v>
      </c>
    </row>
    <row r="4" spans="1:8" x14ac:dyDescent="0.25">
      <c r="B4" s="4" t="s">
        <v>28</v>
      </c>
    </row>
    <row r="5" spans="1:8" x14ac:dyDescent="0.25">
      <c r="B5" s="4" t="s">
        <v>29</v>
      </c>
    </row>
    <row r="6" spans="1:8" x14ac:dyDescent="0.25">
      <c r="B6" s="4" t="s">
        <v>30</v>
      </c>
    </row>
    <row r="8" spans="1:8" x14ac:dyDescent="0.25">
      <c r="B8" s="4" t="s">
        <v>31</v>
      </c>
    </row>
    <row r="9" spans="1:8" x14ac:dyDescent="0.25">
      <c r="B9" s="4" t="s">
        <v>32</v>
      </c>
    </row>
    <row r="12" spans="1:8" ht="23.25" x14ac:dyDescent="0.35">
      <c r="A12" s="12"/>
      <c r="B12" s="19" t="s">
        <v>7</v>
      </c>
      <c r="C12" s="12"/>
      <c r="D12" s="12"/>
      <c r="E12" s="19" t="s">
        <v>8</v>
      </c>
      <c r="F12" s="12"/>
      <c r="G12" s="12"/>
      <c r="H12" s="12"/>
    </row>
    <row r="13" spans="1:8" ht="23.25" x14ac:dyDescent="0.35">
      <c r="A13" s="17" t="s">
        <v>33</v>
      </c>
      <c r="B13" s="20">
        <v>-6.9</v>
      </c>
      <c r="C13" s="13"/>
      <c r="D13" s="12"/>
      <c r="E13" s="17" t="s">
        <v>4</v>
      </c>
      <c r="F13" s="17" t="s">
        <v>37</v>
      </c>
      <c r="G13" s="17" t="s">
        <v>38</v>
      </c>
      <c r="H13" s="12"/>
    </row>
    <row r="14" spans="1:8" ht="23.25" x14ac:dyDescent="0.35">
      <c r="A14" s="17" t="s">
        <v>34</v>
      </c>
      <c r="B14" s="20">
        <v>8.11</v>
      </c>
      <c r="C14" s="12"/>
      <c r="D14" s="12"/>
      <c r="E14" s="14">
        <v>115</v>
      </c>
      <c r="F14" s="15">
        <f>VLOOKUP($B$19, 'WD115'!A3:D22,3)</f>
        <v>9.0027999999999988</v>
      </c>
      <c r="G14" s="15">
        <f>VLOOKUP($B$19, 'WD115'!A3:D22,4)</f>
        <v>-7.6214999999999993</v>
      </c>
      <c r="H14" s="12"/>
    </row>
    <row r="15" spans="1:8" ht="23.25" x14ac:dyDescent="0.35">
      <c r="A15" s="17" t="s">
        <v>35</v>
      </c>
      <c r="B15" s="20">
        <v>8.4499999999999993</v>
      </c>
      <c r="C15" s="12"/>
      <c r="D15" s="12"/>
      <c r="E15" s="14">
        <v>120</v>
      </c>
      <c r="F15" s="15">
        <f>VLOOKUP($B$19, 'WD120'!A3:D22,3)</f>
        <v>8.8618999999999986</v>
      </c>
      <c r="G15" s="15">
        <f>VLOOKUP($B$19, 'WD120'!A3:D22,4)</f>
        <v>-7.8062999999999985</v>
      </c>
      <c r="H15" s="12"/>
    </row>
    <row r="16" spans="1:8" ht="23.25" x14ac:dyDescent="0.35">
      <c r="A16" s="17" t="s">
        <v>36</v>
      </c>
      <c r="B16" s="20">
        <v>-8.36</v>
      </c>
      <c r="C16" s="12"/>
      <c r="D16" s="12"/>
      <c r="E16" s="14">
        <v>125</v>
      </c>
      <c r="F16" s="15">
        <f>VLOOKUP($B$19, 'WD125'!A3:D22,3)</f>
        <v>8.7227999999999994</v>
      </c>
      <c r="G16" s="15">
        <f>VLOOKUP($B$19, 'WD125'!A3:D22,4)</f>
        <v>-7.9909999999999997</v>
      </c>
      <c r="H16" s="12"/>
    </row>
    <row r="17" spans="1:8" ht="23.25" x14ac:dyDescent="0.35">
      <c r="A17" s="12"/>
      <c r="B17" s="16"/>
      <c r="C17" s="12"/>
      <c r="D17" s="12"/>
      <c r="E17" s="14">
        <v>130</v>
      </c>
      <c r="F17" s="15">
        <f>VLOOKUP($B$19, 'WD130'!A3:D22,3)</f>
        <v>8.5854999999999997</v>
      </c>
      <c r="G17" s="15">
        <f>VLOOKUP($B$19, 'WD130'!A3:D22,4)</f>
        <v>-8.1754999999999995</v>
      </c>
      <c r="H17" s="12"/>
    </row>
    <row r="18" spans="1:8" ht="23.25" x14ac:dyDescent="0.35">
      <c r="A18" s="12"/>
      <c r="B18" s="18" t="s">
        <v>5</v>
      </c>
      <c r="C18" s="12"/>
      <c r="D18" s="12"/>
      <c r="E18" s="14">
        <v>135</v>
      </c>
      <c r="F18" s="15">
        <f>VLOOKUP($B$19, 'WD135'!A3:D22,3)</f>
        <v>8.4499999999999993</v>
      </c>
      <c r="G18" s="15">
        <f>VLOOKUP($B$19, 'WD135'!A3:D22,4)</f>
        <v>-8.36</v>
      </c>
      <c r="H18" s="12"/>
    </row>
    <row r="19" spans="1:8" ht="23.25" x14ac:dyDescent="0.35">
      <c r="A19" s="12"/>
      <c r="B19" s="21">
        <v>0.54</v>
      </c>
      <c r="C19" s="12"/>
      <c r="D19" s="12"/>
      <c r="E19" s="14">
        <v>140</v>
      </c>
      <c r="F19" s="15">
        <f>VLOOKUP($B$19, 'WD140'!A3:D22,3)</f>
        <v>8.3162999999999982</v>
      </c>
      <c r="G19" s="15">
        <f>VLOOKUP($B$19, 'WD140'!A3:D22,4)</f>
        <v>-8.5444999999999993</v>
      </c>
      <c r="H19" s="12"/>
    </row>
    <row r="20" spans="1:8" ht="23.25" x14ac:dyDescent="0.35">
      <c r="A20" s="12"/>
      <c r="B20" s="25"/>
      <c r="C20" s="12"/>
      <c r="D20" s="12"/>
      <c r="E20" s="14">
        <v>145</v>
      </c>
      <c r="F20" s="15">
        <f>VLOOKUP($B$19, 'WD145'!A3:D22,3)</f>
        <v>8.1841999999999988</v>
      </c>
      <c r="G20" s="15">
        <f>VLOOKUP($B$19, 'WD145'!A3:D22,4)</f>
        <v>-8.7287999999999997</v>
      </c>
      <c r="H20" s="12"/>
    </row>
    <row r="21" spans="1:8" ht="23.25" x14ac:dyDescent="0.35">
      <c r="A21" s="12"/>
      <c r="B21" s="25"/>
      <c r="C21" s="12"/>
      <c r="D21" s="12"/>
      <c r="E21" s="14">
        <v>150</v>
      </c>
      <c r="F21" s="15">
        <f>VLOOKUP($B$19, 'WD150'!A3:D22,3)</f>
        <v>8.053799999999999</v>
      </c>
      <c r="G21" s="15">
        <f>VLOOKUP($B$19, 'WD150'!A3:D22,4)</f>
        <v>-8.9131999999999998</v>
      </c>
      <c r="H21" s="12"/>
    </row>
    <row r="22" spans="1:8" ht="23.25" x14ac:dyDescent="0.35">
      <c r="A22" s="12"/>
      <c r="B22" s="12"/>
      <c r="C22" s="12"/>
      <c r="D22" s="12"/>
      <c r="E22" s="14">
        <v>155</v>
      </c>
      <c r="F22" s="15">
        <f>VLOOKUP($B$19, 'WD155'!A3:D22,3)</f>
        <v>7.9250999999999987</v>
      </c>
      <c r="G22" s="15">
        <f>VLOOKUP($B$19, 'WD155'!A3:D22,4)</f>
        <v>-9.0974999999999984</v>
      </c>
      <c r="H22" s="12"/>
    </row>
  </sheetData>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'WD120'!$A$3:$A$22</xm:f>
          </x14:formula1>
          <xm:sqref>B19:B21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83C0D1-7876-4D4E-BB84-7567DABD8743}">
  <dimension ref="A1:D22"/>
  <sheetViews>
    <sheetView workbookViewId="0">
      <selection activeCell="I19" sqref="I19"/>
    </sheetView>
  </sheetViews>
  <sheetFormatPr defaultRowHeight="15" x14ac:dyDescent="0.25"/>
  <sheetData>
    <row r="1" spans="1:4" ht="38.25" customHeight="1" x14ac:dyDescent="0.5">
      <c r="A1" s="3" t="s">
        <v>54</v>
      </c>
    </row>
    <row r="2" spans="1:4" x14ac:dyDescent="0.25">
      <c r="A2" s="1" t="s">
        <v>0</v>
      </c>
      <c r="B2" s="1" t="s">
        <v>1</v>
      </c>
      <c r="C2" s="1" t="s">
        <v>52</v>
      </c>
      <c r="D2" s="1" t="s">
        <v>53</v>
      </c>
    </row>
    <row r="3" spans="1:4" x14ac:dyDescent="0.25">
      <c r="A3">
        <v>0.18</v>
      </c>
      <c r="B3">
        <v>30.555599999999998</v>
      </c>
      <c r="C3">
        <f>'Foglio di supporto'!C4+'Foglio di supporto'!I59</f>
        <v>-6.6465000000000005</v>
      </c>
      <c r="D3">
        <f>'Foglio di supporto'!D4+'Foglio di supporto'!J59</f>
        <v>8.27</v>
      </c>
    </row>
    <row r="4" spans="1:4" x14ac:dyDescent="0.25">
      <c r="A4">
        <v>0.19889999999999999</v>
      </c>
      <c r="B4">
        <v>27.645499999999998</v>
      </c>
      <c r="C4">
        <f>'Foglio di supporto'!C5+'Foglio di supporto'!I60</f>
        <v>-4.4432040723981903</v>
      </c>
      <c r="D4">
        <f>'Foglio di supporto'!D5+'Foglio di supporto'!J60</f>
        <v>7.4405250000000009</v>
      </c>
    </row>
    <row r="5" spans="1:4" x14ac:dyDescent="0.25">
      <c r="A5">
        <v>0.21790000000000001</v>
      </c>
      <c r="B5">
        <v>25.241499999999998</v>
      </c>
      <c r="C5">
        <f>'Foglio di supporto'!C6+'Foglio di supporto'!I61</f>
        <v>-2.6040927489674144</v>
      </c>
      <c r="D5">
        <f>'Foglio di supporto'!D6+'Foglio di supporto'!J61</f>
        <v>6.6047750000000001</v>
      </c>
    </row>
    <row r="6" spans="1:4" x14ac:dyDescent="0.25">
      <c r="A6">
        <v>0.23680000000000001</v>
      </c>
      <c r="B6">
        <v>23.222200000000001</v>
      </c>
      <c r="C6">
        <f>'Foglio di supporto'!C7+'Foglio di supporto'!I62</f>
        <v>-1.0618114864864843</v>
      </c>
      <c r="D6">
        <f>'Foglio di supporto'!D7+'Foglio di supporto'!J62</f>
        <v>5.7725</v>
      </c>
    </row>
    <row r="7" spans="1:4" x14ac:dyDescent="0.25">
      <c r="A7">
        <v>0.25580000000000003</v>
      </c>
      <c r="B7">
        <v>21.502099999999999</v>
      </c>
      <c r="C7">
        <f>'Foglio di supporto'!C8+'Foglio di supporto'!I63</f>
        <v>0.26238897576231579</v>
      </c>
      <c r="D7">
        <f>'Foglio di supporto'!D8+'Foglio di supporto'!J63</f>
        <v>4.9348499999999991</v>
      </c>
    </row>
    <row r="8" spans="1:4" x14ac:dyDescent="0.25">
      <c r="A8">
        <v>0.2747</v>
      </c>
      <c r="B8">
        <v>20.019200000000001</v>
      </c>
      <c r="C8">
        <f>'Foglio di supporto'!C9+'Foglio di supporto'!I64</f>
        <v>1.4002319621405177</v>
      </c>
      <c r="D8">
        <f>'Foglio di supporto'!D9+'Foglio di supporto'!J64</f>
        <v>4.100975</v>
      </c>
    </row>
    <row r="9" spans="1:4" x14ac:dyDescent="0.25">
      <c r="A9">
        <v>0.29370000000000002</v>
      </c>
      <c r="B9">
        <v>18.727599999999999</v>
      </c>
      <c r="C9">
        <f>'Foglio di supporto'!C10+'Foglio di supporto'!I65</f>
        <v>2.3979618998978567</v>
      </c>
      <c r="D9">
        <f>'Foglio di supporto'!D10+'Foglio di supporto'!J65</f>
        <v>3.2621250000000002</v>
      </c>
    </row>
    <row r="10" spans="1:4" x14ac:dyDescent="0.25">
      <c r="A10">
        <v>0.31259999999999999</v>
      </c>
      <c r="B10">
        <v>17.592600000000001</v>
      </c>
      <c r="C10">
        <f>'Foglio di supporto'!C11+'Foglio di supporto'!I66</f>
        <v>3.2711426103646835</v>
      </c>
      <c r="D10">
        <f>'Foglio di supporto'!D11+'Foglio di supporto'!J66</f>
        <v>2.4274500000000012</v>
      </c>
    </row>
    <row r="11" spans="1:4" x14ac:dyDescent="0.25">
      <c r="A11">
        <v>0.33160000000000001</v>
      </c>
      <c r="B11">
        <v>16.587299999999999</v>
      </c>
      <c r="C11">
        <f>'Foglio di supporto'!C12+'Foglio di supporto'!I67</f>
        <v>4.0493078407720162</v>
      </c>
      <c r="D11">
        <f>'Foglio di supporto'!D12+'Foglio di supporto'!J67</f>
        <v>1.5878000000000005</v>
      </c>
    </row>
    <row r="12" spans="1:4" x14ac:dyDescent="0.25">
      <c r="A12">
        <v>0.35049999999999998</v>
      </c>
      <c r="B12">
        <v>15.6907</v>
      </c>
      <c r="C12">
        <f>'Foglio di supporto'!C13+'Foglio di supporto'!I68</f>
        <v>4.7401636233951496</v>
      </c>
      <c r="D12">
        <f>'Foglio di supporto'!D13+'Foglio di supporto'!J68</f>
        <v>0.7526250000000041</v>
      </c>
    </row>
    <row r="13" spans="1:4" x14ac:dyDescent="0.25">
      <c r="A13">
        <v>0.3695</v>
      </c>
      <c r="B13">
        <v>14.885999999999999</v>
      </c>
      <c r="C13">
        <f>'Foglio di supporto'!C14+'Foglio di supporto'!I69</f>
        <v>5.3636912043301752</v>
      </c>
      <c r="D13">
        <f>'Foglio di supporto'!D14+'Foglio di supporto'!J69</f>
        <v>-8.7224999999996888E-2</v>
      </c>
    </row>
    <row r="14" spans="1:4" x14ac:dyDescent="0.25">
      <c r="A14">
        <v>0.38840000000000002</v>
      </c>
      <c r="B14">
        <v>14.1599</v>
      </c>
      <c r="C14">
        <f>'Foglio di supporto'!C15+'Foglio di supporto'!I70</f>
        <v>5.9237996910401662</v>
      </c>
      <c r="D14">
        <f>'Foglio di supporto'!D15+'Foglio di supporto'!J70</f>
        <v>-0.92259999999999875</v>
      </c>
    </row>
    <row r="15" spans="1:4" x14ac:dyDescent="0.25">
      <c r="A15">
        <v>0.40739999999999998</v>
      </c>
      <c r="B15">
        <v>13.501300000000001</v>
      </c>
      <c r="C15">
        <f>'Foglio di supporto'!C16+'Foglio di supporto'!I71</f>
        <v>6.4346513991163476</v>
      </c>
      <c r="D15">
        <f>'Foglio di supporto'!D16+'Foglio di supporto'!J71</f>
        <v>-1.7625499999999961</v>
      </c>
    </row>
    <row r="16" spans="1:4" x14ac:dyDescent="0.25">
      <c r="A16">
        <v>0.42630000000000001</v>
      </c>
      <c r="B16">
        <v>12.901199999999999</v>
      </c>
      <c r="C16">
        <f>'Foglio di supporto'!C17+'Foglio di supporto'!I72</f>
        <v>6.8977732582688258</v>
      </c>
      <c r="D16">
        <f>'Foglio di supporto'!D17+'Foglio di supporto'!J72</f>
        <v>-2.5978249999999981</v>
      </c>
    </row>
    <row r="17" spans="1:4" x14ac:dyDescent="0.25">
      <c r="A17">
        <v>0.44529999999999997</v>
      </c>
      <c r="B17">
        <v>12.3522</v>
      </c>
      <c r="C17">
        <f>'Foglio di supporto'!C18+'Foglio di supporto'!I73</f>
        <v>7.3238913766000451</v>
      </c>
      <c r="D17">
        <f>'Foglio di supporto'!D18+'Foglio di supporto'!J73</f>
        <v>-3.4375749999999954</v>
      </c>
    </row>
    <row r="18" spans="1:4" x14ac:dyDescent="0.25">
      <c r="A18">
        <v>0.4642</v>
      </c>
      <c r="B18">
        <v>11.848100000000001</v>
      </c>
      <c r="C18">
        <f>'Foglio di supporto'!C19+'Foglio di supporto'!I74</f>
        <v>7.7134363205514873</v>
      </c>
      <c r="D18">
        <f>'Foglio di supporto'!D19+'Foglio di supporto'!J74</f>
        <v>-4.2727499999999976</v>
      </c>
    </row>
    <row r="19" spans="1:4" x14ac:dyDescent="0.25">
      <c r="A19">
        <v>0.48320000000000002</v>
      </c>
      <c r="B19">
        <v>11.3834</v>
      </c>
      <c r="C19">
        <f>'Foglio di supporto'!C20+'Foglio di supporto'!I75</f>
        <v>8.07440629139073</v>
      </c>
      <c r="D19">
        <f>'Foglio di supporto'!D20+'Foglio di supporto'!J75</f>
        <v>-5.1123999999999983</v>
      </c>
    </row>
    <row r="20" spans="1:4" x14ac:dyDescent="0.25">
      <c r="A20">
        <v>0.50209999999999999</v>
      </c>
      <c r="B20">
        <v>10.953900000000001</v>
      </c>
      <c r="C20">
        <f>'Foglio di supporto'!C21+'Foglio di supporto'!I76</f>
        <v>8.4064681935869352</v>
      </c>
      <c r="D20">
        <f>'Foglio di supporto'!D21+'Foglio di supporto'!J76</f>
        <v>-5.9473749999999965</v>
      </c>
    </row>
    <row r="21" spans="1:4" x14ac:dyDescent="0.25">
      <c r="A21">
        <v>0.52110000000000001</v>
      </c>
      <c r="B21">
        <v>10.5556</v>
      </c>
      <c r="C21">
        <f>'Foglio di supporto'!C22+'Foglio di supporto'!I77</f>
        <v>8.7161321243523311</v>
      </c>
      <c r="D21">
        <f>'Foglio di supporto'!D22+'Foglio di supporto'!J77</f>
        <v>-6.7868249999999977</v>
      </c>
    </row>
    <row r="22" spans="1:4" x14ac:dyDescent="0.25">
      <c r="A22">
        <v>0.54</v>
      </c>
      <c r="B22">
        <v>10.1852</v>
      </c>
      <c r="C22">
        <f>'Foglio di supporto'!C23+'Foglio di supporto'!I78</f>
        <v>9.0027999999999988</v>
      </c>
      <c r="D22">
        <f>'Foglio di supporto'!D23+'Foglio di supporto'!J78</f>
        <v>-7.6214999999999993</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22"/>
  <sheetViews>
    <sheetView workbookViewId="0">
      <selection activeCell="C3" sqref="C3"/>
    </sheetView>
  </sheetViews>
  <sheetFormatPr defaultRowHeight="15" x14ac:dyDescent="0.25"/>
  <sheetData>
    <row r="1" spans="1:4" ht="38.25" customHeight="1" x14ac:dyDescent="0.5">
      <c r="A1" s="3" t="s">
        <v>44</v>
      </c>
    </row>
    <row r="2" spans="1:4" x14ac:dyDescent="0.25">
      <c r="A2" s="1" t="s">
        <v>0</v>
      </c>
      <c r="B2" s="1" t="s">
        <v>1</v>
      </c>
      <c r="C2" s="1" t="s">
        <v>52</v>
      </c>
      <c r="D2" s="1" t="s">
        <v>53</v>
      </c>
    </row>
    <row r="3" spans="1:4" x14ac:dyDescent="0.25">
      <c r="A3">
        <v>0.18</v>
      </c>
      <c r="B3">
        <v>30.555599999999998</v>
      </c>
      <c r="C3">
        <f>'Foglio di supporto'!I4+'Foglio di supporto'!I59</f>
        <v>-6.7090000000000005</v>
      </c>
      <c r="D3">
        <f>'Foglio di supporto'!J4+'Foglio di supporto'!J59</f>
        <v>8.2295999999999996</v>
      </c>
    </row>
    <row r="4" spans="1:4" x14ac:dyDescent="0.25">
      <c r="A4">
        <v>0.19889999999999999</v>
      </c>
      <c r="B4">
        <v>27.645499999999998</v>
      </c>
      <c r="C4">
        <f>'Foglio di supporto'!I5+'Foglio di supporto'!I60</f>
        <v>-4.51040407239819</v>
      </c>
      <c r="D4">
        <f>'Foglio di supporto'!J5+'Foglio di supporto'!J60</f>
        <v>7.3914250000000008</v>
      </c>
    </row>
    <row r="5" spans="1:4" x14ac:dyDescent="0.25">
      <c r="A5">
        <v>0.21790000000000001</v>
      </c>
      <c r="B5">
        <v>25.241499999999998</v>
      </c>
      <c r="C5">
        <f>'Foglio di supporto'!I6+'Foglio di supporto'!I61</f>
        <v>-2.6771927489674141</v>
      </c>
      <c r="D5">
        <f>'Foglio di supporto'!J6+'Foglio di supporto'!J61</f>
        <v>6.5473749999999997</v>
      </c>
    </row>
    <row r="6" spans="1:4" x14ac:dyDescent="0.25">
      <c r="A6">
        <v>0.23680000000000001</v>
      </c>
      <c r="B6">
        <v>23.222200000000001</v>
      </c>
      <c r="C6">
        <f>'Foglio di supporto'!I7+'Foglio di supporto'!I62</f>
        <v>-1.1414114864864842</v>
      </c>
      <c r="D6">
        <f>'Foglio di supporto'!J7+'Foglio di supporto'!J62</f>
        <v>5.7069999999999999</v>
      </c>
    </row>
    <row r="7" spans="1:4" x14ac:dyDescent="0.25">
      <c r="A7">
        <v>0.25580000000000003</v>
      </c>
      <c r="B7">
        <v>21.502099999999999</v>
      </c>
      <c r="C7">
        <f>'Foglio di supporto'!I8+'Foglio di supporto'!I63</f>
        <v>0.17648897576231581</v>
      </c>
      <c r="D7">
        <f>'Foglio di supporto'!J8+'Foglio di supporto'!J63</f>
        <v>4.8614499999999996</v>
      </c>
    </row>
    <row r="8" spans="1:4" x14ac:dyDescent="0.25">
      <c r="A8">
        <v>0.2747</v>
      </c>
      <c r="B8">
        <v>20.019200000000001</v>
      </c>
      <c r="C8">
        <f>'Foglio di supporto'!I9+'Foglio di supporto'!I64</f>
        <v>1.3083319621405176</v>
      </c>
      <c r="D8">
        <f>'Foglio di supporto'!J9+'Foglio di supporto'!J64</f>
        <v>4.0199750000000005</v>
      </c>
    </row>
    <row r="9" spans="1:4" x14ac:dyDescent="0.25">
      <c r="A9">
        <v>0.29370000000000002</v>
      </c>
      <c r="B9">
        <v>18.727599999999999</v>
      </c>
      <c r="C9">
        <f>'Foglio di supporto'!I10+'Foglio di supporto'!I65</f>
        <v>2.3003618998978563</v>
      </c>
      <c r="D9">
        <f>'Foglio di supporto'!J10+'Foglio di supporto'!J65</f>
        <v>3.1734249999999999</v>
      </c>
    </row>
    <row r="10" spans="1:4" x14ac:dyDescent="0.25">
      <c r="A10">
        <v>0.31259999999999999</v>
      </c>
      <c r="B10">
        <v>17.592600000000001</v>
      </c>
      <c r="C10">
        <f>'Foglio di supporto'!I11+'Foglio di supporto'!I66</f>
        <v>3.1684426103646834</v>
      </c>
      <c r="D10">
        <f>'Foglio di supporto'!J11+'Foglio di supporto'!J66</f>
        <v>2.3312500000000016</v>
      </c>
    </row>
    <row r="11" spans="1:4" x14ac:dyDescent="0.25">
      <c r="A11">
        <v>0.33160000000000001</v>
      </c>
      <c r="B11">
        <v>16.587299999999999</v>
      </c>
      <c r="C11">
        <f>'Foglio di supporto'!I12+'Foglio di supporto'!I67</f>
        <v>3.9417078407720161</v>
      </c>
      <c r="D11">
        <f>'Foglio di supporto'!J12+'Foglio di supporto'!J67</f>
        <v>1.4843000000000006</v>
      </c>
    </row>
    <row r="12" spans="1:4" x14ac:dyDescent="0.25">
      <c r="A12">
        <v>0.35049999999999998</v>
      </c>
      <c r="B12">
        <v>15.6907</v>
      </c>
      <c r="C12">
        <f>'Foglio di supporto'!I13+'Foglio di supporto'!I68</f>
        <v>4.6282636233951493</v>
      </c>
      <c r="D12">
        <f>'Foglio di supporto'!J13+'Foglio di supporto'!J68</f>
        <v>0.64172500000000399</v>
      </c>
    </row>
    <row r="13" spans="1:4" x14ac:dyDescent="0.25">
      <c r="A13">
        <v>0.3695</v>
      </c>
      <c r="B13">
        <v>14.885999999999999</v>
      </c>
      <c r="C13">
        <f>'Foglio di supporto'!I14+'Foglio di supporto'!I69</f>
        <v>5.2477912043301753</v>
      </c>
      <c r="D13">
        <f>'Foglio di supporto'!J14+'Foglio di supporto'!J69</f>
        <v>-0.2055249999999969</v>
      </c>
    </row>
    <row r="14" spans="1:4" x14ac:dyDescent="0.25">
      <c r="A14">
        <v>0.38840000000000002</v>
      </c>
      <c r="B14">
        <v>14.1599</v>
      </c>
      <c r="C14">
        <f>'Foglio di supporto'!I15+'Foglio di supporto'!I70</f>
        <v>5.8041996910401661</v>
      </c>
      <c r="D14">
        <f>'Foglio di supporto'!J15+'Foglio di supporto'!J70</f>
        <v>-1.0481999999999987</v>
      </c>
    </row>
    <row r="15" spans="1:4" x14ac:dyDescent="0.25">
      <c r="A15">
        <v>0.40739999999999998</v>
      </c>
      <c r="B15">
        <v>13.501300000000001</v>
      </c>
      <c r="C15">
        <f>'Foglio di supporto'!I16+'Foglio di supporto'!I71</f>
        <v>6.3117513991163481</v>
      </c>
      <c r="D15">
        <f>'Foglio di supporto'!J16+'Foglio di supporto'!J71</f>
        <v>-1.8954499999999963</v>
      </c>
    </row>
    <row r="16" spans="1:4" x14ac:dyDescent="0.25">
      <c r="A16">
        <v>0.42630000000000001</v>
      </c>
      <c r="B16">
        <v>12.901199999999999</v>
      </c>
      <c r="C16">
        <f>'Foglio di supporto'!I17+'Foglio di supporto'!I72</f>
        <v>6.7717732582688264</v>
      </c>
      <c r="D16">
        <f>'Foglio di supporto'!J17+'Foglio di supporto'!J72</f>
        <v>-2.7380249999999982</v>
      </c>
    </row>
    <row r="17" spans="1:4" x14ac:dyDescent="0.25">
      <c r="A17">
        <v>0.44529999999999997</v>
      </c>
      <c r="B17">
        <v>12.3522</v>
      </c>
      <c r="C17">
        <f>'Foglio di supporto'!I18+'Foglio di supporto'!I73</f>
        <v>7.1949913766000444</v>
      </c>
      <c r="D17">
        <f>'Foglio di supporto'!J18+'Foglio di supporto'!J73</f>
        <v>-3.5851749999999956</v>
      </c>
    </row>
    <row r="18" spans="1:4" x14ac:dyDescent="0.25">
      <c r="A18">
        <v>0.4642</v>
      </c>
      <c r="B18">
        <v>11.848100000000001</v>
      </c>
      <c r="C18">
        <f>'Foglio di supporto'!I19+'Foglio di supporto'!I74</f>
        <v>7.5817363205514869</v>
      </c>
      <c r="D18">
        <f>'Foglio di supporto'!J19+'Foglio di supporto'!J74</f>
        <v>-4.4277499999999979</v>
      </c>
    </row>
    <row r="19" spans="1:4" x14ac:dyDescent="0.25">
      <c r="A19">
        <v>0.48320000000000002</v>
      </c>
      <c r="B19">
        <v>11.3834</v>
      </c>
      <c r="C19">
        <f>'Foglio di supporto'!I20+'Foglio di supporto'!I75</f>
        <v>7.9402062913907301</v>
      </c>
      <c r="D19">
        <f>'Foglio di supporto'!J20+'Foglio di supporto'!J75</f>
        <v>-5.2747999999999982</v>
      </c>
    </row>
    <row r="20" spans="1:4" x14ac:dyDescent="0.25">
      <c r="A20">
        <v>0.50209999999999999</v>
      </c>
      <c r="B20">
        <v>10.953900000000001</v>
      </c>
      <c r="C20">
        <f>'Foglio di supporto'!I21+'Foglio di supporto'!I76</f>
        <v>8.2698681935869338</v>
      </c>
      <c r="D20">
        <f>'Foglio di supporto'!J21+'Foglio di supporto'!J76</f>
        <v>-6.1172749999999967</v>
      </c>
    </row>
    <row r="21" spans="1:4" x14ac:dyDescent="0.25">
      <c r="A21">
        <v>0.52110000000000001</v>
      </c>
      <c r="B21">
        <v>10.5556</v>
      </c>
      <c r="C21">
        <f>'Foglio di supporto'!I22+'Foglio di supporto'!I77</f>
        <v>8.5773321243523313</v>
      </c>
      <c r="D21">
        <f>'Foglio di supporto'!J22+'Foglio di supporto'!J77</f>
        <v>-6.9641249999999975</v>
      </c>
    </row>
    <row r="22" spans="1:4" x14ac:dyDescent="0.25">
      <c r="A22">
        <v>0.54</v>
      </c>
      <c r="B22">
        <v>10.1852</v>
      </c>
      <c r="C22">
        <f>'Foglio di supporto'!I23+'Foglio di supporto'!I78</f>
        <v>8.8618999999999986</v>
      </c>
      <c r="D22">
        <f>'Foglio di supporto'!J23+'Foglio di supporto'!J78</f>
        <v>-7.8062999999999985</v>
      </c>
    </row>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G27"/>
  <sheetViews>
    <sheetView workbookViewId="0">
      <selection activeCell="C2" sqref="C2:D2"/>
    </sheetView>
  </sheetViews>
  <sheetFormatPr defaultRowHeight="15" x14ac:dyDescent="0.25"/>
  <cols>
    <col min="5" max="5" width="12.140625" customWidth="1"/>
    <col min="6" max="6" width="11.85546875" customWidth="1"/>
  </cols>
  <sheetData>
    <row r="1" spans="1:29" ht="38.25" customHeight="1" x14ac:dyDescent="0.5">
      <c r="A1" s="3" t="s">
        <v>43</v>
      </c>
    </row>
    <row r="2" spans="1:29" x14ac:dyDescent="0.25">
      <c r="A2" s="1" t="s">
        <v>0</v>
      </c>
      <c r="B2" s="1" t="s">
        <v>1</v>
      </c>
      <c r="C2" s="1" t="s">
        <v>52</v>
      </c>
      <c r="D2" s="1" t="s">
        <v>53</v>
      </c>
    </row>
    <row r="3" spans="1:29" x14ac:dyDescent="0.25">
      <c r="A3">
        <v>0.18</v>
      </c>
      <c r="B3">
        <v>30.555599999999998</v>
      </c>
      <c r="C3">
        <f>'Foglio di supporto'!N4+'Foglio di supporto'!I59</f>
        <v>-6.7720000000000002</v>
      </c>
      <c r="D3">
        <f>'Foglio di supporto'!O4+'Foglio di supporto'!J59</f>
        <v>8.1893999999999991</v>
      </c>
      <c r="AA3" s="1"/>
      <c r="AB3" s="2"/>
      <c r="AC3" s="1"/>
    </row>
    <row r="4" spans="1:29" x14ac:dyDescent="0.25">
      <c r="A4">
        <v>0.19889999999999999</v>
      </c>
      <c r="B4">
        <v>27.645499999999998</v>
      </c>
      <c r="C4">
        <f>'Foglio di supporto'!N5+'Foglio di supporto'!I60</f>
        <v>-4.5775040723981908</v>
      </c>
      <c r="D4">
        <f>'Foglio di supporto'!O5+'Foglio di supporto'!J60</f>
        <v>7.3425250000000011</v>
      </c>
    </row>
    <row r="5" spans="1:29" x14ac:dyDescent="0.25">
      <c r="A5">
        <v>0.21790000000000001</v>
      </c>
      <c r="B5">
        <v>25.241499999999998</v>
      </c>
      <c r="C5">
        <f>'Foglio di supporto'!N6+'Foglio di supporto'!I61</f>
        <v>-2.7500927489674143</v>
      </c>
      <c r="D5">
        <f>'Foglio di supporto'!O6+'Foglio di supporto'!J61</f>
        <v>6.490075</v>
      </c>
    </row>
    <row r="6" spans="1:29" x14ac:dyDescent="0.25">
      <c r="A6">
        <v>0.23680000000000001</v>
      </c>
      <c r="B6">
        <v>23.222200000000001</v>
      </c>
      <c r="C6">
        <f>'Foglio di supporto'!N7+'Foglio di supporto'!I62</f>
        <v>-1.2205114864864841</v>
      </c>
      <c r="D6">
        <f>'Foglio di supporto'!O7+'Foglio di supporto'!J62</f>
        <v>5.6416000000000004</v>
      </c>
    </row>
    <row r="7" spans="1:29" x14ac:dyDescent="0.25">
      <c r="A7">
        <v>0.25580000000000003</v>
      </c>
      <c r="B7">
        <v>21.502099999999999</v>
      </c>
      <c r="C7">
        <f>'Foglio di supporto'!N8+'Foglio di supporto'!I63</f>
        <v>9.1288975762315816E-2</v>
      </c>
      <c r="D7">
        <f>'Foglio di supporto'!O8+'Foglio di supporto'!J63</f>
        <v>4.7882499999999997</v>
      </c>
    </row>
    <row r="8" spans="1:29" x14ac:dyDescent="0.25">
      <c r="A8">
        <v>0.2747</v>
      </c>
      <c r="B8">
        <v>20.019200000000001</v>
      </c>
      <c r="C8">
        <f>'Foglio di supporto'!N9+'Foglio di supporto'!I64</f>
        <v>1.2172319621405177</v>
      </c>
      <c r="D8">
        <f>'Foglio di supporto'!O9+'Foglio di supporto'!J64</f>
        <v>3.9389750000000006</v>
      </c>
    </row>
    <row r="9" spans="1:29" x14ac:dyDescent="0.25">
      <c r="A9">
        <v>0.29370000000000002</v>
      </c>
      <c r="B9">
        <v>18.727599999999999</v>
      </c>
      <c r="C9">
        <f>'Foglio di supporto'!N10+'Foglio di supporto'!I65</f>
        <v>2.2038618998978565</v>
      </c>
      <c r="D9">
        <f>'Foglio di supporto'!O10+'Foglio di supporto'!J65</f>
        <v>3.0849250000000001</v>
      </c>
    </row>
    <row r="10" spans="1:29" x14ac:dyDescent="0.25">
      <c r="A10">
        <v>0.31259999999999999</v>
      </c>
      <c r="B10">
        <v>17.592600000000001</v>
      </c>
      <c r="C10">
        <f>'Foglio di supporto'!N11+'Foglio di supporto'!I66</f>
        <v>3.0667426103646833</v>
      </c>
      <c r="D10">
        <f>'Foglio di supporto'!O11+'Foglio di supporto'!J66</f>
        <v>2.2352500000000015</v>
      </c>
    </row>
    <row r="11" spans="1:29" x14ac:dyDescent="0.25">
      <c r="A11">
        <v>0.33160000000000001</v>
      </c>
      <c r="B11">
        <v>16.587299999999999</v>
      </c>
      <c r="C11">
        <f>'Foglio di supporto'!N12+'Foglio di supporto'!I67</f>
        <v>3.835407840772016</v>
      </c>
      <c r="D11">
        <f>'Foglio di supporto'!O12+'Foglio di supporto'!J67</f>
        <v>1.3808000000000007</v>
      </c>
    </row>
    <row r="12" spans="1:29" x14ac:dyDescent="0.25">
      <c r="A12">
        <v>0.35049999999999998</v>
      </c>
      <c r="B12">
        <v>15.6907</v>
      </c>
      <c r="C12">
        <f>'Foglio di supporto'!N13+'Foglio di supporto'!I68</f>
        <v>4.5176636233951495</v>
      </c>
      <c r="D12">
        <f>'Foglio di supporto'!O13+'Foglio di supporto'!J68</f>
        <v>0.53092500000000409</v>
      </c>
    </row>
    <row r="13" spans="1:29" x14ac:dyDescent="0.25">
      <c r="A13">
        <v>0.3695</v>
      </c>
      <c r="B13">
        <v>14.885999999999999</v>
      </c>
      <c r="C13">
        <f>'Foglio di supporto'!N14+'Foglio di supporto'!I69</f>
        <v>5.1332912043301757</v>
      </c>
      <c r="D13">
        <f>'Foglio di supporto'!O14+'Foglio di supporto'!J69</f>
        <v>-0.32362499999999694</v>
      </c>
    </row>
    <row r="14" spans="1:29" x14ac:dyDescent="0.25">
      <c r="A14">
        <v>0.38840000000000002</v>
      </c>
      <c r="B14">
        <v>14.1599</v>
      </c>
      <c r="C14">
        <f>'Foglio di supporto'!N15+'Foglio di supporto'!I70</f>
        <v>5.686099691040166</v>
      </c>
      <c r="D14">
        <f>'Foglio di supporto'!O15+'Foglio di supporto'!J70</f>
        <v>-1.1736999999999989</v>
      </c>
    </row>
    <row r="15" spans="1:29" x14ac:dyDescent="0.25">
      <c r="A15">
        <v>0.40739999999999998</v>
      </c>
      <c r="B15">
        <v>13.501300000000001</v>
      </c>
      <c r="C15">
        <f>'Foglio di supporto'!N16+'Foglio di supporto'!I71</f>
        <v>6.1902513991163479</v>
      </c>
      <c r="D15">
        <f>'Foglio di supporto'!O16+'Foglio di supporto'!J71</f>
        <v>-2.0282499999999963</v>
      </c>
    </row>
    <row r="16" spans="1:29" x14ac:dyDescent="0.25">
      <c r="A16">
        <v>0.42630000000000001</v>
      </c>
      <c r="B16">
        <v>12.901199999999999</v>
      </c>
      <c r="C16">
        <f>'Foglio di supporto'!N17+'Foglio di supporto'!I72</f>
        <v>6.6472732582688261</v>
      </c>
      <c r="D16">
        <f>'Foglio di supporto'!O17+'Foglio di supporto'!J72</f>
        <v>-2.8782249999999978</v>
      </c>
    </row>
    <row r="17" spans="1:33" x14ac:dyDescent="0.25">
      <c r="A17">
        <v>0.44529999999999997</v>
      </c>
      <c r="B17">
        <v>12.3522</v>
      </c>
      <c r="C17">
        <f>'Foglio di supporto'!N18+'Foglio di supporto'!I73</f>
        <v>7.0675913766000447</v>
      </c>
      <c r="D17">
        <f>'Foglio di supporto'!O18+'Foglio di supporto'!J73</f>
        <v>-3.7326749999999951</v>
      </c>
    </row>
    <row r="18" spans="1:33" x14ac:dyDescent="0.25">
      <c r="A18">
        <v>0.4642</v>
      </c>
      <c r="B18">
        <v>11.848100000000001</v>
      </c>
      <c r="C18">
        <f>'Foglio di supporto'!N19+'Foglio di supporto'!I74</f>
        <v>7.4518363205514877</v>
      </c>
      <c r="D18">
        <f>'Foglio di supporto'!O19+'Foglio di supporto'!J74</f>
        <v>-4.5826499999999974</v>
      </c>
    </row>
    <row r="19" spans="1:33" x14ac:dyDescent="0.25">
      <c r="A19">
        <v>0.48320000000000002</v>
      </c>
      <c r="B19">
        <v>11.3834</v>
      </c>
      <c r="C19">
        <f>'Foglio di supporto'!N20+'Foglio di supporto'!I75</f>
        <v>7.8077062913907298</v>
      </c>
      <c r="D19">
        <f>'Foglio di supporto'!O20+'Foglio di supporto'!J75</f>
        <v>-5.4370999999999983</v>
      </c>
    </row>
    <row r="20" spans="1:33" x14ac:dyDescent="0.25">
      <c r="A20">
        <v>0.50209999999999999</v>
      </c>
      <c r="B20">
        <v>10.953900000000001</v>
      </c>
      <c r="C20">
        <f>'Foglio di supporto'!N21+'Foglio di supporto'!I76</f>
        <v>8.1350681935869353</v>
      </c>
      <c r="D20">
        <f>'Foglio di supporto'!O21+'Foglio di supporto'!J76</f>
        <v>-6.2869749999999964</v>
      </c>
    </row>
    <row r="21" spans="1:33" x14ac:dyDescent="0.25">
      <c r="A21">
        <v>0.52110000000000001</v>
      </c>
      <c r="B21">
        <v>10.5556</v>
      </c>
      <c r="C21">
        <f>'Foglio di supporto'!N22+'Foglio di supporto'!I77</f>
        <v>8.4403321243523308</v>
      </c>
      <c r="D21">
        <f>'Foglio di supporto'!O22+'Foglio di supporto'!J77</f>
        <v>-7.1413249999999975</v>
      </c>
    </row>
    <row r="22" spans="1:33" x14ac:dyDescent="0.25">
      <c r="A22">
        <v>0.54</v>
      </c>
      <c r="B22">
        <v>10.1852</v>
      </c>
      <c r="C22">
        <f>'Foglio di supporto'!N23+'Foglio di supporto'!I78</f>
        <v>8.7227999999999994</v>
      </c>
      <c r="D22">
        <f>'Foglio di supporto'!O23+'Foglio di supporto'!J78</f>
        <v>-7.9909999999999997</v>
      </c>
    </row>
    <row r="26" spans="1:33" ht="33.75" x14ac:dyDescent="0.5">
      <c r="C26" s="3"/>
    </row>
    <row r="27" spans="1:33" x14ac:dyDescent="0.25">
      <c r="A27" s="1"/>
      <c r="B27" s="1"/>
      <c r="C27" s="1"/>
      <c r="D27" s="1"/>
      <c r="E27" s="1"/>
      <c r="F27" s="1"/>
      <c r="G27" s="1"/>
      <c r="AA27" s="1"/>
      <c r="AB27" s="2"/>
      <c r="AC27" s="1"/>
      <c r="AD27" s="1"/>
      <c r="AE27" s="1"/>
      <c r="AF27" s="1"/>
      <c r="AG27" s="1"/>
    </row>
  </sheetData>
  <sortState xmlns:xlrd2="http://schemas.microsoft.com/office/spreadsheetml/2017/richdata2" ref="AA28:AA47">
    <sortCondition descending="1" ref="AA28:AA47"/>
  </sortState>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22"/>
  <sheetViews>
    <sheetView workbookViewId="0">
      <selection activeCell="C2" sqref="C2:D2"/>
    </sheetView>
  </sheetViews>
  <sheetFormatPr defaultRowHeight="15" x14ac:dyDescent="0.25"/>
  <sheetData>
    <row r="1" spans="1:4" ht="38.25" customHeight="1" x14ac:dyDescent="0.5">
      <c r="A1" s="3" t="s">
        <v>42</v>
      </c>
    </row>
    <row r="2" spans="1:4" x14ac:dyDescent="0.25">
      <c r="A2" s="1" t="s">
        <v>0</v>
      </c>
      <c r="B2" s="1" t="s">
        <v>1</v>
      </c>
      <c r="C2" s="1" t="s">
        <v>52</v>
      </c>
      <c r="D2" s="1" t="s">
        <v>53</v>
      </c>
    </row>
    <row r="3" spans="1:4" x14ac:dyDescent="0.25">
      <c r="A3">
        <v>0.18</v>
      </c>
      <c r="B3">
        <v>30.555599999999998</v>
      </c>
      <c r="C3">
        <f>'Foglio di supporto'!S4+'Foglio di supporto'!I59</f>
        <v>-6.8357000000000001</v>
      </c>
      <c r="D3">
        <f>'Foglio di supporto'!T4+'Foglio di supporto'!J59</f>
        <v>8.1495999999999995</v>
      </c>
    </row>
    <row r="4" spans="1:4" x14ac:dyDescent="0.25">
      <c r="A4">
        <v>0.19889999999999999</v>
      </c>
      <c r="B4">
        <v>27.645499999999998</v>
      </c>
      <c r="C4">
        <f>'Foglio di supporto'!S5+'Foglio di supporto'!I60</f>
        <v>-4.6448040723981903</v>
      </c>
      <c r="D4">
        <f>'Foglio di supporto'!T5+'Foglio di supporto'!J60</f>
        <v>7.2938250000000009</v>
      </c>
    </row>
    <row r="5" spans="1:4" x14ac:dyDescent="0.25">
      <c r="A5">
        <v>0.21790000000000001</v>
      </c>
      <c r="B5">
        <v>25.241499999999998</v>
      </c>
      <c r="C5">
        <f>'Foglio di supporto'!S6+'Foglio di supporto'!I61</f>
        <v>-2.8227927489674141</v>
      </c>
      <c r="D5">
        <f>'Foglio di supporto'!T6+'Foglio di supporto'!J61</f>
        <v>6.4329749999999999</v>
      </c>
    </row>
    <row r="6" spans="1:4" x14ac:dyDescent="0.25">
      <c r="A6">
        <v>0.23680000000000001</v>
      </c>
      <c r="B6">
        <v>23.222200000000001</v>
      </c>
      <c r="C6">
        <f>'Foglio di supporto'!S7+'Foglio di supporto'!I62</f>
        <v>-1.2990114864864841</v>
      </c>
      <c r="D6">
        <f>'Foglio di supporto'!T7+'Foglio di supporto'!J62</f>
        <v>5.5764000000000005</v>
      </c>
    </row>
    <row r="7" spans="1:4" x14ac:dyDescent="0.25">
      <c r="A7">
        <v>0.25580000000000003</v>
      </c>
      <c r="B7">
        <v>21.502099999999999</v>
      </c>
      <c r="C7">
        <f>'Foglio di supporto'!S8+'Foglio di supporto'!I63</f>
        <v>6.7889757623157965E-3</v>
      </c>
      <c r="D7">
        <f>'Foglio di supporto'!T8+'Foglio di supporto'!J63</f>
        <v>4.7151499999999995</v>
      </c>
    </row>
    <row r="8" spans="1:4" x14ac:dyDescent="0.25">
      <c r="A8">
        <v>0.2747</v>
      </c>
      <c r="B8">
        <v>20.019200000000001</v>
      </c>
      <c r="C8">
        <f>'Foglio di supporto'!S9+'Foglio di supporto'!I64</f>
        <v>1.1270319621405176</v>
      </c>
      <c r="D8">
        <f>'Foglio di supporto'!T9+'Foglio di supporto'!J64</f>
        <v>3.8581750000000006</v>
      </c>
    </row>
    <row r="9" spans="1:4" x14ac:dyDescent="0.25">
      <c r="A9">
        <v>0.29370000000000002</v>
      </c>
      <c r="B9">
        <v>18.727599999999999</v>
      </c>
      <c r="C9">
        <f>'Foglio di supporto'!S10+'Foglio di supporto'!I65</f>
        <v>2.1082618998978564</v>
      </c>
      <c r="D9">
        <f>'Foglio di supporto'!T10+'Foglio di supporto'!J65</f>
        <v>2.9965250000000001</v>
      </c>
    </row>
    <row r="10" spans="1:4" x14ac:dyDescent="0.25">
      <c r="A10">
        <v>0.31259999999999999</v>
      </c>
      <c r="B10">
        <v>17.592600000000001</v>
      </c>
      <c r="C10">
        <f>'Foglio di supporto'!S11+'Foglio di supporto'!I66</f>
        <v>2.9662426103646835</v>
      </c>
      <c r="D10">
        <f>'Foglio di supporto'!T11+'Foglio di supporto'!J66</f>
        <v>2.1393500000000012</v>
      </c>
    </row>
    <row r="11" spans="1:4" x14ac:dyDescent="0.25">
      <c r="A11">
        <v>0.33160000000000001</v>
      </c>
      <c r="B11">
        <v>16.587299999999999</v>
      </c>
      <c r="C11">
        <f>'Foglio di supporto'!S12+'Foglio di supporto'!I67</f>
        <v>3.730407840772016</v>
      </c>
      <c r="D11">
        <f>'Foglio di supporto'!T12+'Foglio di supporto'!J67</f>
        <v>1.2775000000000007</v>
      </c>
    </row>
    <row r="12" spans="1:4" x14ac:dyDescent="0.25">
      <c r="A12">
        <v>0.35049999999999998</v>
      </c>
      <c r="B12">
        <v>15.6907</v>
      </c>
      <c r="C12">
        <f>'Foglio di supporto'!S13+'Foglio di supporto'!I68</f>
        <v>4.40846362339515</v>
      </c>
      <c r="D12">
        <f>'Foglio di supporto'!T13+'Foglio di supporto'!J68</f>
        <v>0.42022500000000407</v>
      </c>
    </row>
    <row r="13" spans="1:4" x14ac:dyDescent="0.25">
      <c r="A13">
        <v>0.3695</v>
      </c>
      <c r="B13">
        <v>14.885999999999999</v>
      </c>
      <c r="C13">
        <f>'Foglio di supporto'!S14+'Foglio di supporto'!I69</f>
        <v>5.0201912043301755</v>
      </c>
      <c r="D13">
        <f>'Foglio di supporto'!T14+'Foglio di supporto'!J69</f>
        <v>-0.44172499999999693</v>
      </c>
    </row>
    <row r="14" spans="1:4" x14ac:dyDescent="0.25">
      <c r="A14">
        <v>0.38840000000000002</v>
      </c>
      <c r="B14">
        <v>14.1599</v>
      </c>
      <c r="C14">
        <f>'Foglio di supporto'!S15+'Foglio di supporto'!I70</f>
        <v>5.569499691040166</v>
      </c>
      <c r="D14">
        <f>'Foglio di supporto'!T15+'Foglio di supporto'!J70</f>
        <v>-1.2990999999999988</v>
      </c>
    </row>
    <row r="15" spans="1:4" x14ac:dyDescent="0.25">
      <c r="A15">
        <v>0.40739999999999998</v>
      </c>
      <c r="B15">
        <v>13.501300000000001</v>
      </c>
      <c r="C15">
        <f>'Foglio di supporto'!S16+'Foglio di supporto'!I71</f>
        <v>6.0703513991163476</v>
      </c>
      <c r="D15">
        <f>'Foglio di supporto'!T16+'Foglio di supporto'!J71</f>
        <v>-2.1609499999999962</v>
      </c>
    </row>
    <row r="16" spans="1:4" x14ac:dyDescent="0.25">
      <c r="A16">
        <v>0.42630000000000001</v>
      </c>
      <c r="B16">
        <v>12.901199999999999</v>
      </c>
      <c r="C16">
        <f>'Foglio di supporto'!S17+'Foglio di supporto'!I72</f>
        <v>6.5242732582688259</v>
      </c>
      <c r="D16">
        <f>'Foglio di supporto'!T17+'Foglio di supporto'!J72</f>
        <v>-3.0183249999999981</v>
      </c>
    </row>
    <row r="17" spans="1:4" x14ac:dyDescent="0.25">
      <c r="A17">
        <v>0.44529999999999997</v>
      </c>
      <c r="B17">
        <v>12.3522</v>
      </c>
      <c r="C17">
        <f>'Foglio di supporto'!S18+'Foglio di supporto'!I73</f>
        <v>6.9418913766000445</v>
      </c>
      <c r="D17">
        <f>'Foglio di supporto'!T18+'Foglio di supporto'!J73</f>
        <v>-3.880174999999995</v>
      </c>
    </row>
    <row r="18" spans="1:4" x14ac:dyDescent="0.25">
      <c r="A18">
        <v>0.4642</v>
      </c>
      <c r="B18">
        <v>11.848100000000001</v>
      </c>
      <c r="C18">
        <f>'Foglio di supporto'!S19+'Foglio di supporto'!I74</f>
        <v>7.3234363205514876</v>
      </c>
      <c r="D18">
        <f>'Foglio di supporto'!T19+'Foglio di supporto'!J74</f>
        <v>-4.7374499999999982</v>
      </c>
    </row>
    <row r="19" spans="1:4" x14ac:dyDescent="0.25">
      <c r="A19">
        <v>0.48320000000000002</v>
      </c>
      <c r="B19">
        <v>11.3834</v>
      </c>
      <c r="C19">
        <f>'Foglio di supporto'!S20+'Foglio di supporto'!I75</f>
        <v>7.67690629139073</v>
      </c>
      <c r="D19">
        <f>'Foglio di supporto'!T20+'Foglio di supporto'!J75</f>
        <v>-5.5992999999999986</v>
      </c>
    </row>
    <row r="20" spans="1:4" x14ac:dyDescent="0.25">
      <c r="A20">
        <v>0.50209999999999999</v>
      </c>
      <c r="B20">
        <v>10.953900000000001</v>
      </c>
      <c r="C20">
        <f>'Foglio di supporto'!S21+'Foglio di supporto'!I76</f>
        <v>8.0019681935869347</v>
      </c>
      <c r="D20">
        <f>'Foglio di supporto'!T21+'Foglio di supporto'!J76</f>
        <v>-6.4565749999999964</v>
      </c>
    </row>
    <row r="21" spans="1:4" x14ac:dyDescent="0.25">
      <c r="A21">
        <v>0.52110000000000001</v>
      </c>
      <c r="B21">
        <v>10.5556</v>
      </c>
      <c r="C21">
        <f>'Foglio di supporto'!S22+'Foglio di supporto'!I77</f>
        <v>8.3051321243523315</v>
      </c>
      <c r="D21">
        <f>'Foglio di supporto'!T22+'Foglio di supporto'!J77</f>
        <v>-7.3184249999999977</v>
      </c>
    </row>
    <row r="22" spans="1:4" x14ac:dyDescent="0.25">
      <c r="A22">
        <v>0.54</v>
      </c>
      <c r="B22">
        <v>10.1852</v>
      </c>
      <c r="C22">
        <f>'Foglio di supporto'!S23+'Foglio di supporto'!I78</f>
        <v>8.5854999999999997</v>
      </c>
      <c r="D22">
        <f>'Foglio di supporto'!T23+'Foglio di supporto'!J78</f>
        <v>-8.1754999999999995</v>
      </c>
    </row>
  </sheetData>
  <pageMargins left="0.7" right="0.7" top="0.75" bottom="0.75" header="0.3" footer="0.3"/>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I52"/>
  <sheetViews>
    <sheetView workbookViewId="0">
      <selection activeCell="C2" sqref="C2:D2"/>
    </sheetView>
  </sheetViews>
  <sheetFormatPr defaultRowHeight="15" x14ac:dyDescent="0.25"/>
  <cols>
    <col min="3" max="3" width="12.85546875" customWidth="1"/>
    <col min="5" max="5" width="11.140625" customWidth="1"/>
    <col min="6" max="6" width="12.140625" customWidth="1"/>
    <col min="14" max="14" width="10.140625" customWidth="1"/>
    <col min="15" max="15" width="15.7109375" customWidth="1"/>
    <col min="23" max="23" width="15.5703125" customWidth="1"/>
  </cols>
  <sheetData>
    <row r="1" spans="1:31" ht="38.25" customHeight="1" x14ac:dyDescent="0.5">
      <c r="A1" s="3" t="s">
        <v>41</v>
      </c>
    </row>
    <row r="2" spans="1:31" x14ac:dyDescent="0.25">
      <c r="A2" s="1" t="s">
        <v>0</v>
      </c>
      <c r="B2" s="1" t="s">
        <v>1</v>
      </c>
      <c r="C2" s="1" t="s">
        <v>52</v>
      </c>
      <c r="D2" s="1" t="s">
        <v>53</v>
      </c>
      <c r="E2" s="1"/>
    </row>
    <row r="3" spans="1:31" x14ac:dyDescent="0.25">
      <c r="A3">
        <v>0.18</v>
      </c>
      <c r="B3">
        <v>30.555599999999998</v>
      </c>
      <c r="C3">
        <f>'Foglio di supporto'!I29</f>
        <v>-6.9</v>
      </c>
      <c r="D3">
        <f>'Foglio di supporto'!J29</f>
        <v>8.11</v>
      </c>
    </row>
    <row r="4" spans="1:31" x14ac:dyDescent="0.25">
      <c r="A4">
        <v>0.19889999999999999</v>
      </c>
      <c r="B4">
        <v>27.645499999999998</v>
      </c>
      <c r="C4">
        <f>'Foglio di supporto'!I30</f>
        <v>-4.7121040723981906</v>
      </c>
      <c r="D4">
        <f>'Foglio di supporto'!J30</f>
        <v>7.2453250000000011</v>
      </c>
      <c r="AC4" s="2" t="s">
        <v>12</v>
      </c>
      <c r="AD4" s="2" t="s">
        <v>11</v>
      </c>
      <c r="AE4" s="1" t="s">
        <v>2</v>
      </c>
    </row>
    <row r="5" spans="1:31" x14ac:dyDescent="0.25">
      <c r="A5">
        <v>0.21790000000000001</v>
      </c>
      <c r="B5">
        <v>25.241499999999998</v>
      </c>
      <c r="C5">
        <f>'Foglio di supporto'!I31</f>
        <v>-2.8951927489674141</v>
      </c>
      <c r="D5">
        <f>'Foglio di supporto'!J31</f>
        <v>6.3760750000000002</v>
      </c>
      <c r="AC5">
        <v>0.54</v>
      </c>
      <c r="AD5">
        <f>1/AC5</f>
        <v>1.8518518518518516</v>
      </c>
      <c r="AE5">
        <v>8.0106000000000002</v>
      </c>
    </row>
    <row r="6" spans="1:31" x14ac:dyDescent="0.25">
      <c r="A6">
        <v>0.23680000000000001</v>
      </c>
      <c r="B6">
        <v>23.222200000000001</v>
      </c>
      <c r="C6">
        <f>'Foglio di supporto'!I32</f>
        <v>-1.3771114864864842</v>
      </c>
      <c r="D6">
        <f>'Foglio di supporto'!J32</f>
        <v>5.5114000000000001</v>
      </c>
      <c r="AC6">
        <v>0.52110000000000001</v>
      </c>
      <c r="AD6">
        <f t="shared" ref="AD6:AD24" si="0">1/AC6</f>
        <v>1.9190174630589139</v>
      </c>
      <c r="AE6">
        <v>7.7458999999999998</v>
      </c>
    </row>
    <row r="7" spans="1:31" x14ac:dyDescent="0.25">
      <c r="A7">
        <v>0.25580000000000003</v>
      </c>
      <c r="B7">
        <v>21.502099999999999</v>
      </c>
      <c r="C7">
        <f>'Foglio di supporto'!I33</f>
        <v>-7.7111024237684234E-2</v>
      </c>
      <c r="D7">
        <f>'Foglio di supporto'!J33</f>
        <v>4.6421499999999991</v>
      </c>
      <c r="AC7">
        <v>0.50209999999999999</v>
      </c>
      <c r="AD7">
        <f t="shared" si="0"/>
        <v>1.9916351324437362</v>
      </c>
      <c r="AE7">
        <v>7.4592999999999998</v>
      </c>
    </row>
    <row r="8" spans="1:31" x14ac:dyDescent="0.25">
      <c r="A8">
        <v>0.2747</v>
      </c>
      <c r="B8">
        <v>20.019200000000001</v>
      </c>
      <c r="C8">
        <f>'Foglio di supporto'!I34</f>
        <v>1.0376319621405177</v>
      </c>
      <c r="D8">
        <f>'Foglio di supporto'!J34</f>
        <v>3.7774750000000008</v>
      </c>
      <c r="AC8">
        <v>0.48320000000000002</v>
      </c>
      <c r="AD8">
        <f t="shared" si="0"/>
        <v>2.0695364238410594</v>
      </c>
      <c r="AE8">
        <v>7.1482999999999999</v>
      </c>
    </row>
    <row r="9" spans="1:31" x14ac:dyDescent="0.25">
      <c r="A9">
        <v>0.29370000000000002</v>
      </c>
      <c r="B9">
        <v>18.727599999999999</v>
      </c>
      <c r="C9">
        <f>'Foglio di supporto'!I35</f>
        <v>2.0136618998978566</v>
      </c>
      <c r="D9">
        <f>'Foglio di supporto'!J35</f>
        <v>2.9082249999999998</v>
      </c>
      <c r="AC9">
        <v>0.4642</v>
      </c>
      <c r="AD9">
        <f t="shared" si="0"/>
        <v>2.154243860404998</v>
      </c>
      <c r="AE9">
        <v>6.8098000000000001</v>
      </c>
    </row>
    <row r="10" spans="1:31" x14ac:dyDescent="0.25">
      <c r="A10">
        <v>0.31259999999999999</v>
      </c>
      <c r="B10">
        <v>17.592600000000001</v>
      </c>
      <c r="C10">
        <f>'Foglio di supporto'!I36</f>
        <v>2.8668426103646834</v>
      </c>
      <c r="D10">
        <f>'Foglio di supporto'!J36</f>
        <v>2.0435500000000015</v>
      </c>
      <c r="AC10">
        <v>0.44529999999999997</v>
      </c>
      <c r="AD10">
        <f t="shared" si="0"/>
        <v>2.2456770716370986</v>
      </c>
      <c r="AE10">
        <v>6.4405000000000001</v>
      </c>
    </row>
    <row r="11" spans="1:31" x14ac:dyDescent="0.25">
      <c r="A11">
        <v>0.33160000000000001</v>
      </c>
      <c r="B11">
        <v>16.587299999999999</v>
      </c>
      <c r="C11">
        <f>'Foglio di supporto'!I37</f>
        <v>3.6265078407720157</v>
      </c>
      <c r="D11">
        <f>'Foglio di supporto'!J37</f>
        <v>1.1743000000000006</v>
      </c>
      <c r="AC11">
        <v>0.42630000000000001</v>
      </c>
      <c r="AD11">
        <f t="shared" si="0"/>
        <v>2.345765892563922</v>
      </c>
      <c r="AE11">
        <v>6.0362</v>
      </c>
    </row>
    <row r="12" spans="1:31" x14ac:dyDescent="0.25">
      <c r="A12">
        <v>0.35049999999999998</v>
      </c>
      <c r="B12">
        <v>15.6907</v>
      </c>
      <c r="C12">
        <f>'Foglio di supporto'!I38</f>
        <v>4.3004636233951494</v>
      </c>
      <c r="D12">
        <f>'Foglio di supporto'!J38</f>
        <v>0.30962500000000404</v>
      </c>
      <c r="AC12">
        <v>0.40739999999999998</v>
      </c>
      <c r="AD12">
        <f t="shared" si="0"/>
        <v>2.454590083456063</v>
      </c>
      <c r="AE12">
        <v>5.5907</v>
      </c>
    </row>
    <row r="13" spans="1:31" x14ac:dyDescent="0.25">
      <c r="A13">
        <v>0.3695</v>
      </c>
      <c r="B13">
        <v>14.885999999999999</v>
      </c>
      <c r="C13">
        <f>'Foglio di supporto'!I39</f>
        <v>4.9084912043301756</v>
      </c>
      <c r="D13">
        <f>'Foglio di supporto'!J39</f>
        <v>-0.55962499999999693</v>
      </c>
      <c r="AC13">
        <v>0.38840000000000002</v>
      </c>
      <c r="AD13">
        <f t="shared" si="0"/>
        <v>2.5746652935118433</v>
      </c>
      <c r="AE13">
        <v>5.0986000000000002</v>
      </c>
    </row>
    <row r="14" spans="1:31" x14ac:dyDescent="0.25">
      <c r="A14">
        <v>0.38840000000000002</v>
      </c>
      <c r="B14">
        <v>14.1599</v>
      </c>
      <c r="C14">
        <f>'Foglio di supporto'!I40</f>
        <v>5.4542996910401662</v>
      </c>
      <c r="D14">
        <f>'Foglio di supporto'!J40</f>
        <v>-1.4242999999999988</v>
      </c>
      <c r="AC14">
        <v>0.3695</v>
      </c>
      <c r="AD14">
        <f t="shared" si="0"/>
        <v>2.7063599458728009</v>
      </c>
      <c r="AE14">
        <v>4.5530999999999997</v>
      </c>
    </row>
    <row r="15" spans="1:31" x14ac:dyDescent="0.25">
      <c r="A15">
        <v>0.40739999999999998</v>
      </c>
      <c r="B15">
        <v>13.501300000000001</v>
      </c>
      <c r="C15">
        <f>'Foglio di supporto'!I41</f>
        <v>5.9519513991163482</v>
      </c>
      <c r="D15">
        <f>'Foglio di supporto'!J41</f>
        <v>-2.2935499999999962</v>
      </c>
      <c r="AC15">
        <v>0.35049999999999998</v>
      </c>
      <c r="AD15">
        <f t="shared" si="0"/>
        <v>2.8530670470756063</v>
      </c>
      <c r="AE15">
        <v>3.9453999999999998</v>
      </c>
    </row>
    <row r="16" spans="1:31" x14ac:dyDescent="0.25">
      <c r="A16">
        <v>0.42630000000000001</v>
      </c>
      <c r="B16">
        <v>12.901199999999999</v>
      </c>
      <c r="C16">
        <f>'Foglio di supporto'!I42</f>
        <v>6.4029732582688261</v>
      </c>
      <c r="D16">
        <f>'Foglio di supporto'!J42</f>
        <v>-3.1582249999999981</v>
      </c>
      <c r="AC16">
        <v>0.33160000000000001</v>
      </c>
      <c r="AD16">
        <f t="shared" si="0"/>
        <v>3.0156815440289506</v>
      </c>
      <c r="AE16">
        <v>3.2648000000000001</v>
      </c>
    </row>
    <row r="17" spans="1:35" x14ac:dyDescent="0.25">
      <c r="A17">
        <v>0.44529999999999997</v>
      </c>
      <c r="B17">
        <v>12.3522</v>
      </c>
      <c r="C17">
        <f>'Foglio di supporto'!I43</f>
        <v>6.8177913766000451</v>
      </c>
      <c r="D17">
        <f>'Foglio di supporto'!J43</f>
        <v>-4.0274749999999955</v>
      </c>
      <c r="AC17">
        <v>0.31259999999999999</v>
      </c>
      <c r="AD17">
        <f t="shared" si="0"/>
        <v>3.1989763275751759</v>
      </c>
      <c r="AE17">
        <v>2.4981</v>
      </c>
    </row>
    <row r="18" spans="1:35" x14ac:dyDescent="0.25">
      <c r="A18">
        <v>0.4642</v>
      </c>
      <c r="B18">
        <v>11.848100000000001</v>
      </c>
      <c r="C18">
        <f>'Foglio di supporto'!I44</f>
        <v>7.1967363205514872</v>
      </c>
      <c r="D18">
        <f>'Foglio di supporto'!J44</f>
        <v>-4.8921499999999973</v>
      </c>
      <c r="AC18">
        <v>0.29370000000000002</v>
      </c>
      <c r="AD18">
        <f t="shared" si="0"/>
        <v>3.4048348655090228</v>
      </c>
      <c r="AE18">
        <v>1.6287</v>
      </c>
    </row>
    <row r="19" spans="1:35" x14ac:dyDescent="0.25">
      <c r="A19">
        <v>0.48320000000000002</v>
      </c>
      <c r="B19">
        <v>11.3834</v>
      </c>
      <c r="C19">
        <f>'Foglio di supporto'!I45</f>
        <v>7.5478062913907298</v>
      </c>
      <c r="D19">
        <f>'Foglio di supporto'!J45</f>
        <v>-5.7613999999999983</v>
      </c>
      <c r="AC19">
        <v>0.2747</v>
      </c>
      <c r="AD19">
        <f t="shared" si="0"/>
        <v>3.6403349108117946</v>
      </c>
      <c r="AE19">
        <v>0.63590000000000002</v>
      </c>
    </row>
    <row r="20" spans="1:35" x14ac:dyDescent="0.25">
      <c r="A20">
        <v>0.50209999999999999</v>
      </c>
      <c r="B20">
        <v>10.953900000000001</v>
      </c>
      <c r="C20">
        <f>'Foglio di supporto'!I46</f>
        <v>7.8706681935869351</v>
      </c>
      <c r="D20">
        <f>'Foglio di supporto'!J46</f>
        <v>-6.6260749999999966</v>
      </c>
      <c r="AC20">
        <v>0.25580000000000003</v>
      </c>
      <c r="AD20">
        <f t="shared" si="0"/>
        <v>3.9093041438623919</v>
      </c>
      <c r="AE20">
        <v>-0.50670000000000004</v>
      </c>
    </row>
    <row r="21" spans="1:35" x14ac:dyDescent="0.25">
      <c r="A21">
        <v>0.52110000000000001</v>
      </c>
      <c r="B21">
        <v>10.5556</v>
      </c>
      <c r="C21">
        <f>'Foglio di supporto'!I47</f>
        <v>8.1716321243523318</v>
      </c>
      <c r="D21">
        <f>'Foglio di supporto'!J47</f>
        <v>-7.4953249999999976</v>
      </c>
      <c r="AC21">
        <v>0.23680000000000001</v>
      </c>
      <c r="AD21">
        <f t="shared" si="0"/>
        <v>4.2229729729729728</v>
      </c>
      <c r="AE21">
        <v>-1.8331999999999999</v>
      </c>
    </row>
    <row r="22" spans="1:35" x14ac:dyDescent="0.25">
      <c r="A22">
        <v>0.54</v>
      </c>
      <c r="B22">
        <v>10.1852</v>
      </c>
      <c r="C22">
        <f>'Foglio di supporto'!I48</f>
        <v>8.4499999999999993</v>
      </c>
      <c r="D22">
        <f>'Foglio di supporto'!J48</f>
        <v>-8.36</v>
      </c>
      <c r="AC22">
        <v>0.21790000000000001</v>
      </c>
      <c r="AD22">
        <f t="shared" si="0"/>
        <v>4.5892611289582375</v>
      </c>
      <c r="AE22">
        <v>-3.3871000000000002</v>
      </c>
    </row>
    <row r="23" spans="1:35" x14ac:dyDescent="0.25">
      <c r="AC23">
        <v>0.19889999999999999</v>
      </c>
      <c r="AD23">
        <f t="shared" si="0"/>
        <v>5.0276520864756158</v>
      </c>
      <c r="AE23">
        <v>-5.2245999999999997</v>
      </c>
    </row>
    <row r="24" spans="1:35" x14ac:dyDescent="0.25">
      <c r="AC24">
        <v>0.18</v>
      </c>
      <c r="AD24">
        <f t="shared" si="0"/>
        <v>5.5555555555555554</v>
      </c>
      <c r="AE24">
        <v>-7.2084999999999999</v>
      </c>
    </row>
    <row r="25" spans="1:35" ht="13.5" customHeight="1" x14ac:dyDescent="0.5">
      <c r="C25" s="3"/>
    </row>
    <row r="26" spans="1:35" x14ac:dyDescent="0.25">
      <c r="A26" s="1"/>
      <c r="C26" s="1"/>
      <c r="D26" s="1"/>
      <c r="E26" s="1"/>
      <c r="F26" s="1"/>
      <c r="G26" s="1"/>
      <c r="J26" s="1"/>
      <c r="K26" s="1"/>
      <c r="R26" s="1"/>
      <c r="S26" s="1"/>
    </row>
    <row r="29" spans="1:35" x14ac:dyDescent="0.25">
      <c r="AC29" s="1" t="s">
        <v>5</v>
      </c>
      <c r="AD29" s="1" t="s">
        <v>13</v>
      </c>
      <c r="AE29" s="1" t="s">
        <v>14</v>
      </c>
      <c r="AF29" s="1" t="s">
        <v>13</v>
      </c>
      <c r="AG29" s="1" t="s">
        <v>17</v>
      </c>
      <c r="AH29" s="1" t="s">
        <v>5</v>
      </c>
      <c r="AI29" s="1" t="s">
        <v>18</v>
      </c>
    </row>
    <row r="30" spans="1:35" x14ac:dyDescent="0.25">
      <c r="AC30">
        <v>0.54</v>
      </c>
      <c r="AD30">
        <f>1/AC30</f>
        <v>1.8518518518518516</v>
      </c>
      <c r="AE30">
        <f>C46</f>
        <v>0</v>
      </c>
      <c r="AF30">
        <v>1.8518518518518516</v>
      </c>
      <c r="AG30">
        <v>8.36</v>
      </c>
      <c r="AH30">
        <v>0.18</v>
      </c>
      <c r="AI30">
        <v>8.6199999999999992</v>
      </c>
    </row>
    <row r="31" spans="1:35" x14ac:dyDescent="0.25">
      <c r="AC31">
        <v>0.52110000000000001</v>
      </c>
      <c r="AD31">
        <f t="shared" ref="AD31:AD49" si="1">1/AC31</f>
        <v>1.9190174630589139</v>
      </c>
      <c r="AE31">
        <f t="shared" ref="AE31:AE48" si="2">$J$27*AD31+$K$27</f>
        <v>0</v>
      </c>
      <c r="AF31">
        <v>2.0695364238410594</v>
      </c>
      <c r="AG31">
        <v>7.37</v>
      </c>
      <c r="AH31">
        <v>0.21790000000000001</v>
      </c>
      <c r="AI31">
        <v>6.35</v>
      </c>
    </row>
    <row r="32" spans="1:35" x14ac:dyDescent="0.25">
      <c r="AC32">
        <v>0.50209999999999999</v>
      </c>
      <c r="AD32">
        <f t="shared" si="1"/>
        <v>1.9916351324437362</v>
      </c>
      <c r="AE32">
        <f t="shared" si="2"/>
        <v>0</v>
      </c>
      <c r="AF32">
        <v>2.454590083456063</v>
      </c>
      <c r="AG32">
        <v>5.95</v>
      </c>
      <c r="AH32">
        <v>0.29370000000000002</v>
      </c>
      <c r="AI32">
        <v>3.24</v>
      </c>
    </row>
    <row r="33" spans="29:35" x14ac:dyDescent="0.25">
      <c r="AC33">
        <v>0.48320000000000002</v>
      </c>
      <c r="AD33">
        <f t="shared" si="1"/>
        <v>2.0695364238410594</v>
      </c>
      <c r="AE33">
        <f t="shared" si="2"/>
        <v>0</v>
      </c>
      <c r="AF33">
        <v>3.4048348655090228</v>
      </c>
      <c r="AG33">
        <v>1.85</v>
      </c>
      <c r="AH33">
        <v>0.40739999999999998</v>
      </c>
      <c r="AI33">
        <v>-2.11</v>
      </c>
    </row>
    <row r="34" spans="29:35" x14ac:dyDescent="0.25">
      <c r="AC34">
        <v>0.4642</v>
      </c>
      <c r="AD34">
        <f t="shared" si="1"/>
        <v>2.154243860404998</v>
      </c>
      <c r="AE34">
        <f t="shared" si="2"/>
        <v>0</v>
      </c>
      <c r="AF34">
        <v>4.5892611289582375</v>
      </c>
      <c r="AG34">
        <v>-2.65</v>
      </c>
      <c r="AH34">
        <v>0.48320000000000002</v>
      </c>
      <c r="AI34">
        <v>-5.4</v>
      </c>
    </row>
    <row r="35" spans="29:35" x14ac:dyDescent="0.25">
      <c r="AC35">
        <v>0.44529999999999997</v>
      </c>
      <c r="AD35">
        <f t="shared" si="1"/>
        <v>2.2456770716370986</v>
      </c>
      <c r="AE35">
        <f t="shared" si="2"/>
        <v>0</v>
      </c>
      <c r="AF35">
        <v>5.5555555555555554</v>
      </c>
      <c r="AG35">
        <v>-6.9</v>
      </c>
      <c r="AH35">
        <v>0.54</v>
      </c>
      <c r="AI35">
        <v>-8.4499999999999993</v>
      </c>
    </row>
    <row r="36" spans="29:35" x14ac:dyDescent="0.25">
      <c r="AC36">
        <v>0.42630000000000001</v>
      </c>
      <c r="AD36">
        <f t="shared" si="1"/>
        <v>2.345765892563922</v>
      </c>
      <c r="AE36">
        <f t="shared" si="2"/>
        <v>0</v>
      </c>
    </row>
    <row r="37" spans="29:35" x14ac:dyDescent="0.25">
      <c r="AC37">
        <v>0.40739999999999998</v>
      </c>
      <c r="AD37">
        <f t="shared" si="1"/>
        <v>2.454590083456063</v>
      </c>
      <c r="AE37">
        <f t="shared" si="2"/>
        <v>0</v>
      </c>
    </row>
    <row r="38" spans="29:35" x14ac:dyDescent="0.25">
      <c r="AC38">
        <v>0.38840000000000002</v>
      </c>
      <c r="AD38">
        <f t="shared" si="1"/>
        <v>2.5746652935118433</v>
      </c>
      <c r="AE38">
        <f t="shared" si="2"/>
        <v>0</v>
      </c>
    </row>
    <row r="39" spans="29:35" x14ac:dyDescent="0.25">
      <c r="AC39">
        <v>0.3695</v>
      </c>
      <c r="AD39">
        <f t="shared" si="1"/>
        <v>2.7063599458728009</v>
      </c>
      <c r="AE39">
        <f t="shared" si="2"/>
        <v>0</v>
      </c>
    </row>
    <row r="40" spans="29:35" x14ac:dyDescent="0.25">
      <c r="AC40">
        <v>0.35049999999999998</v>
      </c>
      <c r="AD40">
        <f t="shared" si="1"/>
        <v>2.8530670470756063</v>
      </c>
      <c r="AE40">
        <f t="shared" si="2"/>
        <v>0</v>
      </c>
    </row>
    <row r="41" spans="29:35" x14ac:dyDescent="0.25">
      <c r="AC41">
        <v>0.33160000000000001</v>
      </c>
      <c r="AD41">
        <f t="shared" si="1"/>
        <v>3.0156815440289506</v>
      </c>
      <c r="AE41">
        <f t="shared" si="2"/>
        <v>0</v>
      </c>
    </row>
    <row r="42" spans="29:35" x14ac:dyDescent="0.25">
      <c r="AC42">
        <v>0.31259999999999999</v>
      </c>
      <c r="AD42">
        <f t="shared" si="1"/>
        <v>3.1989763275751759</v>
      </c>
      <c r="AE42">
        <f t="shared" si="2"/>
        <v>0</v>
      </c>
    </row>
    <row r="43" spans="29:35" x14ac:dyDescent="0.25">
      <c r="AC43">
        <v>0.29370000000000002</v>
      </c>
      <c r="AD43">
        <f t="shared" si="1"/>
        <v>3.4048348655090228</v>
      </c>
      <c r="AE43">
        <f t="shared" si="2"/>
        <v>0</v>
      </c>
    </row>
    <row r="44" spans="29:35" x14ac:dyDescent="0.25">
      <c r="AC44">
        <v>0.2747</v>
      </c>
      <c r="AD44">
        <f t="shared" si="1"/>
        <v>3.6403349108117946</v>
      </c>
      <c r="AE44">
        <f t="shared" si="2"/>
        <v>0</v>
      </c>
    </row>
    <row r="45" spans="29:35" x14ac:dyDescent="0.25">
      <c r="AC45">
        <v>0.25580000000000003</v>
      </c>
      <c r="AD45">
        <f t="shared" si="1"/>
        <v>3.9093041438623919</v>
      </c>
      <c r="AE45">
        <f t="shared" si="2"/>
        <v>0</v>
      </c>
    </row>
    <row r="46" spans="29:35" x14ac:dyDescent="0.25">
      <c r="AC46">
        <v>0.23680000000000001</v>
      </c>
      <c r="AD46">
        <f t="shared" si="1"/>
        <v>4.2229729729729728</v>
      </c>
      <c r="AE46">
        <f t="shared" si="2"/>
        <v>0</v>
      </c>
    </row>
    <row r="47" spans="29:35" x14ac:dyDescent="0.25">
      <c r="AC47">
        <v>0.21790000000000001</v>
      </c>
      <c r="AD47">
        <f t="shared" si="1"/>
        <v>4.5892611289582375</v>
      </c>
      <c r="AE47">
        <f t="shared" si="2"/>
        <v>0</v>
      </c>
    </row>
    <row r="48" spans="29:35" x14ac:dyDescent="0.25">
      <c r="AC48">
        <v>0.19889999999999999</v>
      </c>
      <c r="AD48">
        <f t="shared" si="1"/>
        <v>5.0276520864756158</v>
      </c>
      <c r="AE48">
        <f t="shared" si="2"/>
        <v>0</v>
      </c>
    </row>
    <row r="49" spans="1:31" x14ac:dyDescent="0.25">
      <c r="AC49">
        <v>0.18</v>
      </c>
      <c r="AD49">
        <f t="shared" si="1"/>
        <v>5.5555555555555554</v>
      </c>
      <c r="AE49">
        <f>C27</f>
        <v>0</v>
      </c>
    </row>
    <row r="52" spans="1:31" x14ac:dyDescent="0.25">
      <c r="A52" s="1"/>
    </row>
  </sheetData>
  <sortState xmlns:xlrd2="http://schemas.microsoft.com/office/spreadsheetml/2017/richdata2" ref="AF30:AF49">
    <sortCondition descending="1" ref="AF30:AF49"/>
  </sortState>
  <pageMargins left="0.7" right="0.7" top="0.75" bottom="0.75" header="0.3" footer="0.3"/>
  <pageSetup paperSize="9" orientation="portrait"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22"/>
  <sheetViews>
    <sheetView workbookViewId="0">
      <selection activeCell="C2" sqref="C2:D2"/>
    </sheetView>
  </sheetViews>
  <sheetFormatPr defaultRowHeight="15" x14ac:dyDescent="0.25"/>
  <sheetData>
    <row r="1" spans="1:4" ht="38.25" customHeight="1" x14ac:dyDescent="0.5">
      <c r="A1" s="3" t="s">
        <v>45</v>
      </c>
    </row>
    <row r="2" spans="1:4" x14ac:dyDescent="0.25">
      <c r="A2" s="1" t="s">
        <v>0</v>
      </c>
      <c r="B2" s="1" t="s">
        <v>1</v>
      </c>
      <c r="C2" s="1" t="s">
        <v>52</v>
      </c>
      <c r="D2" s="1" t="s">
        <v>53</v>
      </c>
    </row>
    <row r="3" spans="1:4" x14ac:dyDescent="0.25">
      <c r="A3">
        <v>0.18</v>
      </c>
      <c r="B3">
        <v>30.555599999999998</v>
      </c>
      <c r="C3">
        <f>'Foglio di supporto'!AD4+'Foglio di supporto'!I59</f>
        <v>-6.9651000000000005</v>
      </c>
      <c r="D3">
        <f>'Foglio di supporto'!AE4+'Foglio di supporto'!J59</f>
        <v>8.0707999999999984</v>
      </c>
    </row>
    <row r="4" spans="1:4" x14ac:dyDescent="0.25">
      <c r="A4">
        <v>0.19889999999999999</v>
      </c>
      <c r="B4">
        <v>27.645499999999998</v>
      </c>
      <c r="C4">
        <f>'Foglio di supporto'!AD5+'Foglio di supporto'!I60</f>
        <v>-4.7796040723981905</v>
      </c>
      <c r="D4">
        <f>'Foglio di supporto'!AE5+'Foglio di supporto'!J60</f>
        <v>7.1971250000000007</v>
      </c>
    </row>
    <row r="5" spans="1:4" x14ac:dyDescent="0.25">
      <c r="A5">
        <v>0.21790000000000001</v>
      </c>
      <c r="B5">
        <v>25.241499999999998</v>
      </c>
      <c r="C5">
        <f>'Foglio di supporto'!AD6+'Foglio di supporto'!I61</f>
        <v>-2.9673927489674141</v>
      </c>
      <c r="D5">
        <f>'Foglio di supporto'!AE6+'Foglio di supporto'!J61</f>
        <v>6.319375</v>
      </c>
    </row>
    <row r="6" spans="1:4" x14ac:dyDescent="0.25">
      <c r="A6">
        <v>0.23680000000000001</v>
      </c>
      <c r="B6">
        <v>23.222200000000001</v>
      </c>
      <c r="C6">
        <f>'Foglio di supporto'!AD7+'Foglio di supporto'!I62</f>
        <v>-1.4548114864864843</v>
      </c>
      <c r="D6">
        <f>'Foglio di supporto'!AE7+'Foglio di supporto'!J62</f>
        <v>5.4465000000000003</v>
      </c>
    </row>
    <row r="7" spans="1:4" x14ac:dyDescent="0.25">
      <c r="A7">
        <v>0.25580000000000003</v>
      </c>
      <c r="B7">
        <v>21.502099999999999</v>
      </c>
      <c r="C7">
        <f>'Foglio di supporto'!AD8+'Foglio di supporto'!I63</f>
        <v>-0.16031102423768417</v>
      </c>
      <c r="D7">
        <f>'Foglio di supporto'!AE8+'Foglio di supporto'!J63</f>
        <v>4.5694499999999998</v>
      </c>
    </row>
    <row r="8" spans="1:4" x14ac:dyDescent="0.25">
      <c r="A8">
        <v>0.2747</v>
      </c>
      <c r="B8">
        <v>20.019200000000001</v>
      </c>
      <c r="C8">
        <f>'Foglio di supporto'!AD9+'Foglio di supporto'!I64</f>
        <v>0.94903196214051766</v>
      </c>
      <c r="D8">
        <f>'Foglio di supporto'!AE9+'Foglio di supporto'!J64</f>
        <v>3.6969750000000006</v>
      </c>
    </row>
    <row r="9" spans="1:4" x14ac:dyDescent="0.25">
      <c r="A9">
        <v>0.29370000000000002</v>
      </c>
      <c r="B9">
        <v>18.727599999999999</v>
      </c>
      <c r="C9">
        <f>'Foglio di supporto'!AD10+'Foglio di supporto'!I65</f>
        <v>1.9199618998978565</v>
      </c>
      <c r="D9">
        <f>'Foglio di supporto'!AE10+'Foglio di supporto'!J65</f>
        <v>2.820125</v>
      </c>
    </row>
    <row r="10" spans="1:4" x14ac:dyDescent="0.25">
      <c r="A10">
        <v>0.31259999999999999</v>
      </c>
      <c r="B10">
        <v>17.592600000000001</v>
      </c>
      <c r="C10">
        <f>'Foglio di supporto'!AD11+'Foglio di supporto'!I66</f>
        <v>2.7684426103646835</v>
      </c>
      <c r="D10">
        <f>'Foglio di supporto'!AE11+'Foglio di supporto'!J66</f>
        <v>1.9479500000000014</v>
      </c>
    </row>
    <row r="11" spans="1:4" x14ac:dyDescent="0.25">
      <c r="A11">
        <v>0.33160000000000001</v>
      </c>
      <c r="B11">
        <v>16.587299999999999</v>
      </c>
      <c r="C11">
        <f>'Foglio di supporto'!AD12+'Foglio di supporto'!I67</f>
        <v>3.5237078407720159</v>
      </c>
      <c r="D11">
        <f>'Foglio di supporto'!AE12+'Foglio di supporto'!J67</f>
        <v>1.0712000000000006</v>
      </c>
    </row>
    <row r="12" spans="1:4" x14ac:dyDescent="0.25">
      <c r="A12">
        <v>0.35049999999999998</v>
      </c>
      <c r="B12">
        <v>15.6907</v>
      </c>
      <c r="C12">
        <f>'Foglio di supporto'!AD13+'Foglio di supporto'!I68</f>
        <v>4.1936636233951496</v>
      </c>
      <c r="D12">
        <f>'Foglio di supporto'!AE13+'Foglio di supporto'!J68</f>
        <v>0.19912500000000405</v>
      </c>
    </row>
    <row r="13" spans="1:4" x14ac:dyDescent="0.25">
      <c r="A13">
        <v>0.3695</v>
      </c>
      <c r="B13">
        <v>14.885999999999999</v>
      </c>
      <c r="C13">
        <f>'Foglio di supporto'!AD14+'Foglio di supporto'!I69</f>
        <v>4.7979912043301756</v>
      </c>
      <c r="D13">
        <f>'Foglio di supporto'!AE14+'Foglio di supporto'!J69</f>
        <v>-0.67752499999999694</v>
      </c>
    </row>
    <row r="14" spans="1:4" x14ac:dyDescent="0.25">
      <c r="A14">
        <v>0.38840000000000002</v>
      </c>
      <c r="B14">
        <v>14.1599</v>
      </c>
      <c r="C14">
        <f>'Foglio di supporto'!AD15+'Foglio di supporto'!I70</f>
        <v>5.3404996910401659</v>
      </c>
      <c r="D14">
        <f>'Foglio di supporto'!AE15+'Foglio di supporto'!J70</f>
        <v>-1.5494999999999988</v>
      </c>
    </row>
    <row r="15" spans="1:4" x14ac:dyDescent="0.25">
      <c r="A15">
        <v>0.40739999999999998</v>
      </c>
      <c r="B15">
        <v>13.501300000000001</v>
      </c>
      <c r="C15">
        <f>'Foglio di supporto'!AD16+'Foglio di supporto'!I71</f>
        <v>5.835051399116348</v>
      </c>
      <c r="D15">
        <f>'Foglio di supporto'!AE16+'Foglio di supporto'!J71</f>
        <v>-2.4261499999999963</v>
      </c>
    </row>
    <row r="16" spans="1:4" x14ac:dyDescent="0.25">
      <c r="A16">
        <v>0.42630000000000001</v>
      </c>
      <c r="B16">
        <v>12.901199999999999</v>
      </c>
      <c r="C16">
        <f>'Foglio di supporto'!AD17+'Foglio di supporto'!I72</f>
        <v>6.2830732582688258</v>
      </c>
      <c r="D16">
        <f>'Foglio di supporto'!AE17+'Foglio di supporto'!J72</f>
        <v>-3.298124999999998</v>
      </c>
    </row>
    <row r="17" spans="1:4" x14ac:dyDescent="0.25">
      <c r="A17">
        <v>0.44529999999999997</v>
      </c>
      <c r="B17">
        <v>12.3522</v>
      </c>
      <c r="C17">
        <f>'Foglio di supporto'!AD18+'Foglio di supporto'!I73</f>
        <v>6.6951913766000448</v>
      </c>
      <c r="D17">
        <f>'Foglio di supporto'!AE18+'Foglio di supporto'!J73</f>
        <v>-4.1746749999999953</v>
      </c>
    </row>
    <row r="18" spans="1:4" x14ac:dyDescent="0.25">
      <c r="A18">
        <v>0.4642</v>
      </c>
      <c r="B18">
        <v>11.848100000000001</v>
      </c>
      <c r="C18">
        <f>'Foglio di supporto'!AD19+'Foglio di supporto'!I74</f>
        <v>7.0717363205514872</v>
      </c>
      <c r="D18">
        <f>'Foglio di supporto'!AE19+'Foglio di supporto'!J74</f>
        <v>-5.0467499999999976</v>
      </c>
    </row>
    <row r="19" spans="1:4" x14ac:dyDescent="0.25">
      <c r="A19">
        <v>0.48320000000000002</v>
      </c>
      <c r="B19">
        <v>11.3834</v>
      </c>
      <c r="C19">
        <f>'Foglio di supporto'!AD20+'Foglio di supporto'!I75</f>
        <v>7.42040629139073</v>
      </c>
      <c r="D19">
        <f>'Foglio di supporto'!AE20+'Foglio di supporto'!J75</f>
        <v>-5.9233999999999982</v>
      </c>
    </row>
    <row r="20" spans="1:4" x14ac:dyDescent="0.25">
      <c r="A20">
        <v>0.50209999999999999</v>
      </c>
      <c r="B20">
        <v>10.953900000000001</v>
      </c>
      <c r="C20">
        <f>'Foglio di supporto'!AD21+'Foglio di supporto'!I76</f>
        <v>7.7409681935869346</v>
      </c>
      <c r="D20">
        <f>'Foglio di supporto'!AE21+'Foglio di supporto'!J76</f>
        <v>-6.7955749999999968</v>
      </c>
    </row>
    <row r="21" spans="1:4" x14ac:dyDescent="0.25">
      <c r="A21">
        <v>0.52110000000000001</v>
      </c>
      <c r="B21">
        <v>10.5556</v>
      </c>
      <c r="C21">
        <f>'Foglio di supporto'!AD22+'Foglio di supporto'!I77</f>
        <v>8.0399321243523314</v>
      </c>
      <c r="D21">
        <f>'Foglio di supporto'!AE22+'Foglio di supporto'!J77</f>
        <v>-7.6723249999999972</v>
      </c>
    </row>
    <row r="22" spans="1:4" x14ac:dyDescent="0.25">
      <c r="A22">
        <v>0.54</v>
      </c>
      <c r="B22">
        <v>10.1852</v>
      </c>
      <c r="C22">
        <f>'Foglio di supporto'!AD23+'Foglio di supporto'!I78</f>
        <v>8.3162999999999982</v>
      </c>
      <c r="D22">
        <f>'Foglio di supporto'!AE23+'Foglio di supporto'!J78</f>
        <v>-8.5444999999999993</v>
      </c>
    </row>
  </sheetData>
  <pageMargins left="0.7" right="0.7" top="0.75" bottom="0.75" header="0.3" footer="0.3"/>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G26"/>
  <sheetViews>
    <sheetView workbookViewId="0">
      <selection activeCell="C2" sqref="C2:D2"/>
    </sheetView>
  </sheetViews>
  <sheetFormatPr defaultRowHeight="15" x14ac:dyDescent="0.25"/>
  <sheetData>
    <row r="1" spans="1:4" ht="38.25" customHeight="1" x14ac:dyDescent="0.5">
      <c r="A1" s="3" t="s">
        <v>46</v>
      </c>
    </row>
    <row r="2" spans="1:4" x14ac:dyDescent="0.25">
      <c r="A2" s="1" t="s">
        <v>0</v>
      </c>
      <c r="B2" s="1" t="s">
        <v>1</v>
      </c>
      <c r="C2" s="1" t="s">
        <v>52</v>
      </c>
      <c r="D2" s="1" t="s">
        <v>53</v>
      </c>
    </row>
    <row r="3" spans="1:4" x14ac:dyDescent="0.25">
      <c r="A3">
        <v>0.18</v>
      </c>
      <c r="B3">
        <v>30.555599999999998</v>
      </c>
      <c r="C3">
        <f>'Foglio di supporto'!AI4+'Foglio di supporto'!I59</f>
        <v>-7.0310000000000006</v>
      </c>
      <c r="D3">
        <f>'Foglio di supporto'!AJ4+'Foglio di supporto'!J59</f>
        <v>8.032</v>
      </c>
    </row>
    <row r="4" spans="1:4" x14ac:dyDescent="0.25">
      <c r="A4">
        <v>0.19889999999999999</v>
      </c>
      <c r="B4">
        <v>27.645499999999998</v>
      </c>
      <c r="C4">
        <f>'Foglio di supporto'!AI5+'Foglio di supporto'!I60</f>
        <v>-4.8474040723981906</v>
      </c>
      <c r="D4">
        <f>'Foglio di supporto'!AJ5+'Foglio di supporto'!J60</f>
        <v>7.1492250000000004</v>
      </c>
    </row>
    <row r="5" spans="1:4" x14ac:dyDescent="0.25">
      <c r="A5">
        <v>0.21790000000000001</v>
      </c>
      <c r="B5">
        <v>25.241499999999998</v>
      </c>
      <c r="C5">
        <f>'Foglio di supporto'!AI6+'Foglio di supporto'!I61</f>
        <v>-3.0394927489674144</v>
      </c>
      <c r="D5">
        <f>'Foglio di supporto'!AJ6+'Foglio di supporto'!J61</f>
        <v>6.2628750000000002</v>
      </c>
    </row>
    <row r="6" spans="1:4" x14ac:dyDescent="0.25">
      <c r="A6">
        <v>0.23680000000000001</v>
      </c>
      <c r="B6">
        <v>23.222200000000001</v>
      </c>
      <c r="C6">
        <f>'Foglio di supporto'!AI7+'Foglio di supporto'!I62</f>
        <v>-1.5320114864864842</v>
      </c>
      <c r="D6">
        <f>'Foglio di supporto'!AJ7+'Foglio di supporto'!J62</f>
        <v>5.3818000000000001</v>
      </c>
    </row>
    <row r="7" spans="1:4" x14ac:dyDescent="0.25">
      <c r="A7">
        <v>0.25580000000000003</v>
      </c>
      <c r="B7">
        <v>21.502099999999999</v>
      </c>
      <c r="C7">
        <f>'Foglio di supporto'!AI8+'Foglio di supporto'!I63</f>
        <v>-0.24291102423768418</v>
      </c>
      <c r="D7">
        <f>'Foglio di supporto'!AJ8+'Foglio di supporto'!J63</f>
        <v>4.4968499999999993</v>
      </c>
    </row>
    <row r="8" spans="1:4" x14ac:dyDescent="0.25">
      <c r="A8">
        <v>0.2747</v>
      </c>
      <c r="B8">
        <v>20.019200000000001</v>
      </c>
      <c r="C8">
        <f>'Foglio di supporto'!AI9+'Foglio di supporto'!I64</f>
        <v>0.86123196214051756</v>
      </c>
      <c r="D8">
        <f>'Foglio di supporto'!AJ9+'Foglio di supporto'!J64</f>
        <v>3.6166750000000008</v>
      </c>
    </row>
    <row r="9" spans="1:4" x14ac:dyDescent="0.25">
      <c r="A9">
        <v>0.29370000000000002</v>
      </c>
      <c r="B9">
        <v>18.727599999999999</v>
      </c>
      <c r="C9">
        <f>'Foglio di supporto'!AI10+'Foglio di supporto'!I65</f>
        <v>1.8272618998978565</v>
      </c>
      <c r="D9">
        <f>'Foglio di supporto'!AJ10+'Foglio di supporto'!J65</f>
        <v>2.7321249999999999</v>
      </c>
    </row>
    <row r="10" spans="1:4" x14ac:dyDescent="0.25">
      <c r="A10">
        <v>0.31259999999999999</v>
      </c>
      <c r="B10">
        <v>17.592600000000001</v>
      </c>
      <c r="C10">
        <f>'Foglio di supporto'!AI11+'Foglio di supporto'!I66</f>
        <v>2.6711426103646834</v>
      </c>
      <c r="D10">
        <f>'Foglio di supporto'!AJ11+'Foglio di supporto'!J66</f>
        <v>1.8524500000000015</v>
      </c>
    </row>
    <row r="11" spans="1:4" x14ac:dyDescent="0.25">
      <c r="A11">
        <v>0.33160000000000001</v>
      </c>
      <c r="B11">
        <v>16.587299999999999</v>
      </c>
      <c r="C11">
        <f>'Foglio di supporto'!AI12+'Foglio di supporto'!I67</f>
        <v>3.422107840772016</v>
      </c>
      <c r="D11">
        <f>'Foglio di supporto'!AJ12+'Foglio di supporto'!J67</f>
        <v>0.9683000000000006</v>
      </c>
    </row>
    <row r="12" spans="1:4" x14ac:dyDescent="0.25">
      <c r="A12">
        <v>0.35049999999999998</v>
      </c>
      <c r="B12">
        <v>15.6907</v>
      </c>
      <c r="C12">
        <f>'Foglio di supporto'!AI13+'Foglio di supporto'!I68</f>
        <v>4.0881636233951495</v>
      </c>
      <c r="D12">
        <f>'Foglio di supporto'!AJ13+'Foglio di supporto'!J68</f>
        <v>8.882500000000404E-2</v>
      </c>
    </row>
    <row r="13" spans="1:4" x14ac:dyDescent="0.25">
      <c r="A13">
        <v>0.3695</v>
      </c>
      <c r="B13">
        <v>14.885999999999999</v>
      </c>
      <c r="C13">
        <f>'Foglio di supporto'!AI14+'Foglio di supporto'!I69</f>
        <v>4.6888912043301749</v>
      </c>
      <c r="D13">
        <f>'Foglio di supporto'!AJ14+'Foglio di supporto'!J69</f>
        <v>-0.79522499999999685</v>
      </c>
    </row>
    <row r="14" spans="1:4" x14ac:dyDescent="0.25">
      <c r="A14">
        <v>0.38840000000000002</v>
      </c>
      <c r="B14">
        <v>14.1599</v>
      </c>
      <c r="C14">
        <f>'Foglio di supporto'!AI15+'Foglio di supporto'!I70</f>
        <v>5.227999691040166</v>
      </c>
      <c r="D14">
        <f>'Foglio di supporto'!AJ15+'Foglio di supporto'!J70</f>
        <v>-1.6745999999999988</v>
      </c>
    </row>
    <row r="15" spans="1:4" x14ac:dyDescent="0.25">
      <c r="A15">
        <v>0.40739999999999998</v>
      </c>
      <c r="B15">
        <v>13.501300000000001</v>
      </c>
      <c r="C15">
        <f>'Foglio di supporto'!AI16+'Foglio di supporto'!I71</f>
        <v>5.7194513991163483</v>
      </c>
      <c r="D15">
        <f>'Foglio di supporto'!AJ16+'Foglio di supporto'!J71</f>
        <v>-2.5585499999999963</v>
      </c>
    </row>
    <row r="16" spans="1:4" x14ac:dyDescent="0.25">
      <c r="A16">
        <v>0.42630000000000001</v>
      </c>
      <c r="B16">
        <v>12.901199999999999</v>
      </c>
      <c r="C16">
        <f>'Foglio di supporto'!AI17+'Foglio di supporto'!I72</f>
        <v>6.1646732582688264</v>
      </c>
      <c r="D16">
        <f>'Foglio di supporto'!AJ17+'Foglio di supporto'!J72</f>
        <v>-3.4379249999999981</v>
      </c>
    </row>
    <row r="17" spans="1:33" x14ac:dyDescent="0.25">
      <c r="A17">
        <v>0.44529999999999997</v>
      </c>
      <c r="B17">
        <v>12.3522</v>
      </c>
      <c r="C17">
        <f>'Foglio di supporto'!AI18+'Foglio di supporto'!I73</f>
        <v>6.5741913766000444</v>
      </c>
      <c r="D17">
        <f>'Foglio di supporto'!AJ18+'Foglio di supporto'!J73</f>
        <v>-4.321874999999995</v>
      </c>
    </row>
    <row r="18" spans="1:33" x14ac:dyDescent="0.25">
      <c r="A18">
        <v>0.4642</v>
      </c>
      <c r="B18">
        <v>11.848100000000001</v>
      </c>
      <c r="C18">
        <f>'Foglio di supporto'!AI19+'Foglio di supporto'!I74</f>
        <v>6.9481363205514874</v>
      </c>
      <c r="D18">
        <f>'Foglio di supporto'!AJ19+'Foglio di supporto'!J74</f>
        <v>-5.2012499999999982</v>
      </c>
    </row>
    <row r="19" spans="1:33" x14ac:dyDescent="0.25">
      <c r="A19">
        <v>0.48320000000000002</v>
      </c>
      <c r="B19">
        <v>11.3834</v>
      </c>
      <c r="C19">
        <f>'Foglio di supporto'!AI20+'Foglio di supporto'!I75</f>
        <v>7.2945062913907304</v>
      </c>
      <c r="D19">
        <f>'Foglio di supporto'!AJ20+'Foglio di supporto'!J75</f>
        <v>-6.0852999999999984</v>
      </c>
    </row>
    <row r="20" spans="1:33" x14ac:dyDescent="0.25">
      <c r="A20">
        <v>0.50209999999999999</v>
      </c>
      <c r="B20">
        <v>10.953900000000001</v>
      </c>
      <c r="C20">
        <f>'Foglio di supporto'!AI21+'Foglio di supporto'!I76</f>
        <v>7.6129681935869353</v>
      </c>
      <c r="D20">
        <f>'Foglio di supporto'!AJ21+'Foglio di supporto'!J76</f>
        <v>-6.9649749999999964</v>
      </c>
    </row>
    <row r="21" spans="1:33" x14ac:dyDescent="0.25">
      <c r="A21">
        <v>0.52110000000000001</v>
      </c>
      <c r="B21">
        <v>10.5556</v>
      </c>
      <c r="C21">
        <f>'Foglio di supporto'!AI22+'Foglio di supporto'!I77</f>
        <v>7.9098321243523317</v>
      </c>
      <c r="D21">
        <f>'Foglio di supporto'!AJ22+'Foglio di supporto'!J77</f>
        <v>-7.8491249999999972</v>
      </c>
    </row>
    <row r="22" spans="1:33" x14ac:dyDescent="0.25">
      <c r="A22">
        <v>0.54</v>
      </c>
      <c r="B22">
        <v>10.1852</v>
      </c>
      <c r="C22">
        <f>'Foglio di supporto'!AI23+'Foglio di supporto'!I78</f>
        <v>8.1841999999999988</v>
      </c>
      <c r="D22">
        <f>'Foglio di supporto'!AJ23+'Foglio di supporto'!J78</f>
        <v>-8.7287999999999997</v>
      </c>
    </row>
    <row r="25" spans="1:33" ht="14.25" customHeight="1" x14ac:dyDescent="0.5">
      <c r="C25" s="3"/>
    </row>
    <row r="26" spans="1:33" x14ac:dyDescent="0.25">
      <c r="A26" s="1"/>
      <c r="B26" s="1"/>
      <c r="C26" s="1"/>
      <c r="D26" s="1"/>
      <c r="E26" s="1"/>
      <c r="F26" s="1"/>
      <c r="G26" s="1"/>
      <c r="AA26" s="1"/>
      <c r="AB26" s="2"/>
      <c r="AC26" s="1"/>
      <c r="AD26" s="1"/>
      <c r="AE26" s="1"/>
      <c r="AF26" s="1"/>
      <c r="AG26" s="1"/>
    </row>
  </sheetData>
  <sortState xmlns:xlrd2="http://schemas.microsoft.com/office/spreadsheetml/2017/richdata2" ref="AC27:AC46">
    <sortCondition descending="1" ref="AC27:AC46"/>
  </sortState>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12</vt:i4>
      </vt:variant>
    </vt:vector>
  </HeadingPairs>
  <TitlesOfParts>
    <vt:vector size="12" baseType="lpstr">
      <vt:lpstr>Instruction</vt:lpstr>
      <vt:lpstr>Calculus tool</vt:lpstr>
      <vt:lpstr>WD115</vt:lpstr>
      <vt:lpstr>WD120</vt:lpstr>
      <vt:lpstr>WD125</vt:lpstr>
      <vt:lpstr>WD130</vt:lpstr>
      <vt:lpstr>WD135</vt:lpstr>
      <vt:lpstr>WD140</vt:lpstr>
      <vt:lpstr>WD145</vt:lpstr>
      <vt:lpstr>WD150</vt:lpstr>
      <vt:lpstr>WD155</vt:lpstr>
      <vt:lpstr>Foglio di supporto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Nicolò Bassoli</dc:creator>
  <cp:lastModifiedBy>Alessio Pansieri</cp:lastModifiedBy>
  <dcterms:created xsi:type="dcterms:W3CDTF">2021-10-20T09:20:57Z</dcterms:created>
  <dcterms:modified xsi:type="dcterms:W3CDTF">2023-08-22T14:22:42Z</dcterms:modified>
</cp:coreProperties>
</file>